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\Desktop\TÜNDI DOLGAI\KÖLTSÉGVETÉSEK, ZÁRSZÁMADÁSOK\ZÁRSZÁMADÁSOK + (KÖLTSÉGVETÉS MÓDOSÍTÁSOK 2020 UTÁN)\Zárszámadás 2024\"/>
    </mc:Choice>
  </mc:AlternateContent>
  <xr:revisionPtr revIDLastSave="0" documentId="13_ncr:1_{DC997286-AAD8-4C42-91B6-83044330C21C}" xr6:coauthVersionLast="47" xr6:coauthVersionMax="47" xr10:uidLastSave="{00000000-0000-0000-0000-000000000000}"/>
  <bookViews>
    <workbookView xWindow="-120" yWindow="-120" windowWidth="29040" windowHeight="15840" tabRatio="894" xr2:uid="{00000000-000D-0000-FFFF-FFFF00000000}"/>
  </bookViews>
  <sheets>
    <sheet name="8sz. Kiemelt kiadás és bevétel" sheetId="5" r:id="rId1"/>
    <sheet name="9.sz Kiadások" sheetId="6" r:id="rId2"/>
    <sheet name="10.sz Bevételek" sheetId="7" r:id="rId3"/>
    <sheet name="11.sz. beruházások felújítások" sheetId="37" r:id="rId4"/>
    <sheet name="12.sz. szociális és átadott" sheetId="23" r:id="rId5"/>
    <sheet name="13.sz. Műk és felh. ei." sheetId="39" r:id="rId6"/>
  </sheets>
  <definedNames>
    <definedName name="_xlnm.Print_Area" localSheetId="4">'12.sz. szociális és átadott'!$A$1:$D$54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39" l="1"/>
  <c r="E24" i="39"/>
  <c r="C24" i="39"/>
  <c r="B24" i="39"/>
  <c r="F16" i="39"/>
  <c r="F26" i="39" s="1"/>
  <c r="E16" i="39"/>
  <c r="C16" i="39"/>
  <c r="B16" i="39"/>
  <c r="G36" i="37"/>
  <c r="F36" i="37"/>
  <c r="G32" i="37"/>
  <c r="G43" i="37" s="1"/>
  <c r="F32" i="37"/>
  <c r="G26" i="37"/>
  <c r="F26" i="37"/>
  <c r="G25" i="37"/>
  <c r="G24" i="37" s="1"/>
  <c r="F24" i="37"/>
  <c r="G11" i="37"/>
  <c r="F11" i="37"/>
  <c r="F29" i="37" l="1"/>
  <c r="E26" i="39"/>
  <c r="C26" i="39"/>
  <c r="B26" i="39"/>
  <c r="F43" i="37"/>
  <c r="G29" i="37"/>
  <c r="D10" i="23" l="1"/>
  <c r="D14" i="23" s="1"/>
  <c r="C23" i="23"/>
  <c r="C14" i="23"/>
  <c r="D31" i="7" l="1"/>
  <c r="D50" i="7"/>
  <c r="C13" i="5"/>
  <c r="C17" i="5" s="1"/>
  <c r="C21" i="5" s="1"/>
  <c r="C30" i="5"/>
  <c r="D30" i="5"/>
  <c r="D18" i="5"/>
  <c r="D29" i="5"/>
  <c r="D33" i="5" s="1"/>
  <c r="C29" i="5"/>
  <c r="D17" i="5"/>
  <c r="C33" i="5" l="1"/>
  <c r="D21" i="5"/>
  <c r="C32" i="5"/>
  <c r="D32" i="5"/>
  <c r="C20" i="5"/>
  <c r="D20" i="5"/>
  <c r="D51" i="23" l="1"/>
  <c r="C51" i="23"/>
  <c r="D23" i="23"/>
  <c r="D19" i="23"/>
  <c r="C19" i="23"/>
  <c r="D15" i="23"/>
  <c r="C15" i="23"/>
  <c r="D123" i="6"/>
  <c r="C123" i="6"/>
  <c r="D99" i="6"/>
  <c r="C99" i="6"/>
  <c r="D90" i="6"/>
  <c r="C90" i="6"/>
  <c r="D85" i="6"/>
  <c r="C85" i="6"/>
  <c r="D77" i="6"/>
  <c r="C77" i="6"/>
  <c r="D62" i="6"/>
  <c r="C62" i="6"/>
  <c r="D52" i="6"/>
  <c r="C52" i="6"/>
  <c r="D46" i="6"/>
  <c r="C46" i="6"/>
  <c r="D43" i="6"/>
  <c r="C43" i="6"/>
  <c r="D35" i="6"/>
  <c r="C35" i="6"/>
  <c r="D32" i="6"/>
  <c r="C32" i="6"/>
  <c r="D26" i="6"/>
  <c r="C26" i="6"/>
  <c r="D22" i="6"/>
  <c r="C22" i="6"/>
  <c r="D98" i="7"/>
  <c r="C98" i="7"/>
  <c r="D87" i="7"/>
  <c r="C87" i="7"/>
  <c r="D82" i="7"/>
  <c r="C82" i="7"/>
  <c r="D77" i="7"/>
  <c r="C77" i="7"/>
  <c r="D72" i="7"/>
  <c r="C72" i="7"/>
  <c r="D66" i="7"/>
  <c r="C66" i="7"/>
  <c r="D60" i="7"/>
  <c r="C60" i="7"/>
  <c r="D54" i="7"/>
  <c r="C54" i="7"/>
  <c r="D40" i="7"/>
  <c r="D42" i="7" s="1"/>
  <c r="C40" i="7"/>
  <c r="C31" i="7"/>
  <c r="D28" i="7"/>
  <c r="C28" i="7"/>
  <c r="D16" i="7"/>
  <c r="D22" i="7" s="1"/>
  <c r="C16" i="7"/>
  <c r="C22" i="7" s="1"/>
  <c r="C93" i="7" l="1"/>
  <c r="C100" i="7" s="1"/>
  <c r="C42" i="7"/>
  <c r="C73" i="7" s="1"/>
  <c r="C101" i="7" s="1"/>
  <c r="D27" i="6"/>
  <c r="C27" i="6"/>
  <c r="C53" i="6"/>
  <c r="D53" i="6"/>
  <c r="D93" i="7"/>
  <c r="D73" i="7"/>
  <c r="C100" i="6" l="1"/>
  <c r="C124" i="6" s="1"/>
  <c r="D100" i="6"/>
  <c r="D124" i="6" s="1"/>
  <c r="D100" i="7"/>
  <c r="D101" i="7" l="1"/>
</calcChain>
</file>

<file path=xl/sharedStrings.xml><?xml version="1.0" encoding="utf-8"?>
<sst xmlns="http://schemas.openxmlformats.org/spreadsheetml/2006/main" count="660" uniqueCount="537">
  <si>
    <t>K1</t>
  </si>
  <si>
    <t>K2</t>
  </si>
  <si>
    <t>K3</t>
  </si>
  <si>
    <t>K4</t>
  </si>
  <si>
    <t>K5</t>
  </si>
  <si>
    <t>K6</t>
  </si>
  <si>
    <t>K7</t>
  </si>
  <si>
    <t>K8</t>
  </si>
  <si>
    <t>K1-K8</t>
  </si>
  <si>
    <t>K9</t>
  </si>
  <si>
    <t>KIADÁSOK ÖSSZESEN</t>
  </si>
  <si>
    <t>B1</t>
  </si>
  <si>
    <t>B2</t>
  </si>
  <si>
    <t>B3</t>
  </si>
  <si>
    <t>B4</t>
  </si>
  <si>
    <t>B5</t>
  </si>
  <si>
    <t>B6</t>
  </si>
  <si>
    <t>B7</t>
  </si>
  <si>
    <t>B1-B7</t>
  </si>
  <si>
    <t>B8</t>
  </si>
  <si>
    <t>BEVÉTELEK ÖSSZESEN</t>
  </si>
  <si>
    <t>Munkaadókat terhelő járulékok és szociális hozzájárulási adó</t>
  </si>
  <si>
    <t>Dologi kiadások</t>
  </si>
  <si>
    <t>Ellátottak pénzbeli juttatásai</t>
  </si>
  <si>
    <t>Egyéb működési célú kiadások</t>
  </si>
  <si>
    <t>Beruházási kiadások</t>
  </si>
  <si>
    <t>Felújítások</t>
  </si>
  <si>
    <t>Egyéb felhalmozási célú kiadások</t>
  </si>
  <si>
    <t>Költségvetési kiadások</t>
  </si>
  <si>
    <t>Finanszírozási kiadások</t>
  </si>
  <si>
    <t>Működési célú támogatások államháztartáson belülről</t>
  </si>
  <si>
    <t>Felhalmozási célú támogatások államháztartáson belülről</t>
  </si>
  <si>
    <t>Közhatalmi bevételek</t>
  </si>
  <si>
    <t>Működési bevételek</t>
  </si>
  <si>
    <t>Felhalmozási bevételek</t>
  </si>
  <si>
    <t>Működési célú átvett pénzeszközök</t>
  </si>
  <si>
    <t>Felhalmozási célú átvett pénzeszközök</t>
  </si>
  <si>
    <t>Költségvetési bevételek</t>
  </si>
  <si>
    <t>Finanszírozási bevételek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</si>
  <si>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</si>
  <si>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</si>
  <si>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</si>
  <si>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</si>
  <si>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</si>
  <si>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</si>
  <si>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</si>
  <si>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</si>
  <si>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</si>
  <si>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</si>
  <si>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</si>
  <si>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</si>
  <si>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>Foglalkoztatottak egyéb személyi juttatásai</t>
  </si>
  <si>
    <t>Foglalkoztatottak személyi juttatásai</t>
  </si>
  <si>
    <t>K1101</t>
  </si>
  <si>
    <t>K1102</t>
  </si>
  <si>
    <t>K1103</t>
  </si>
  <si>
    <t>K1104</t>
  </si>
  <si>
    <t>K1105</t>
  </si>
  <si>
    <t>K1106</t>
  </si>
  <si>
    <t>K1107</t>
  </si>
  <si>
    <t>K1108</t>
  </si>
  <si>
    <t>K1109</t>
  </si>
  <si>
    <t>K1110</t>
  </si>
  <si>
    <t>K1111</t>
  </si>
  <si>
    <t>K1112</t>
  </si>
  <si>
    <t>K1113</t>
  </si>
  <si>
    <t>K11</t>
  </si>
  <si>
    <t>Választott tisztségviselők juttatásai</t>
  </si>
  <si>
    <t>Munkavégzésre irányuló, egyéb jogviszonyban nem saját foglalkoztatottnak fizetett juttatások</t>
  </si>
  <si>
    <t>Egyéb külső személyi juttatások</t>
  </si>
  <si>
    <t>Külső személyi juttatások</t>
  </si>
  <si>
    <t>Személyi juttatások</t>
  </si>
  <si>
    <t>Szakmai anyagok beszerzése</t>
  </si>
  <si>
    <t>Üzemeltetési anyagok beszerzése</t>
  </si>
  <si>
    <t>Árubeszerzés</t>
  </si>
  <si>
    <t>Készletbeszerzés</t>
  </si>
  <si>
    <t>Informatikai szolgáltatások igénybevétele</t>
  </si>
  <si>
    <t>Egyéb kommunkikációs szolgáltatások</t>
  </si>
  <si>
    <t>Kommunikációs szolgáltatások</t>
  </si>
  <si>
    <t>Közüzemi díjak</t>
  </si>
  <si>
    <t>Vásárolt élelmezés</t>
  </si>
  <si>
    <t>Bérleti és lízing díjak</t>
  </si>
  <si>
    <t>Karbantartási, kisjavítási szolgáltatások</t>
  </si>
  <si>
    <t>Közvetített szolgáltatások</t>
  </si>
  <si>
    <t>Szakmai tevékenységet segítő szolgáltatások</t>
  </si>
  <si>
    <t>Egyéb szolgáltatások</t>
  </si>
  <si>
    <t>Szolgáltatási kiadások</t>
  </si>
  <si>
    <t>Kiküldetések kiadásai</t>
  </si>
  <si>
    <t>Reklám- és propagandakiadások</t>
  </si>
  <si>
    <t>Kiküldetések, reklám- és propagandakiadások</t>
  </si>
  <si>
    <t>Működési célú előzetesen felszámított általános forgalmi adó</t>
  </si>
  <si>
    <t>Fizetendő általános forgalmi adó</t>
  </si>
  <si>
    <t>Kamatkiadások</t>
  </si>
  <si>
    <t>Egyéb pénzügyi műveletek kiadásai</t>
  </si>
  <si>
    <t>Egyéb dologi kiadások</t>
  </si>
  <si>
    <t>Különféle befizetések és egyéb dologi kiadások</t>
  </si>
  <si>
    <t>Társadalombbiztosítási ellátások</t>
  </si>
  <si>
    <t>Családi támogatások</t>
  </si>
  <si>
    <t>Pénzbeli kárpótlások, kártérítések</t>
  </si>
  <si>
    <t>Betegséggel kapcsolatos (nem társadalombiztosítási) ellátások</t>
  </si>
  <si>
    <t>Foglalkoztatással, munkanélküliséggel kapcsolatos elltáások</t>
  </si>
  <si>
    <t>Lakhatással kapcsolatos ellátások</t>
  </si>
  <si>
    <t>Intézményi ellátottak pénzbeli juttatásai</t>
  </si>
  <si>
    <t>Egyéb nem intézményi ellátások</t>
  </si>
  <si>
    <t>K121</t>
  </si>
  <si>
    <t>K122</t>
  </si>
  <si>
    <t>K123</t>
  </si>
  <si>
    <t>K12</t>
  </si>
  <si>
    <t>K311</t>
  </si>
  <si>
    <t>K312</t>
  </si>
  <si>
    <t>K313</t>
  </si>
  <si>
    <t>K31</t>
  </si>
  <si>
    <t>K321</t>
  </si>
  <si>
    <t>K322</t>
  </si>
  <si>
    <t>K32</t>
  </si>
  <si>
    <t>K331</t>
  </si>
  <si>
    <t>K332</t>
  </si>
  <si>
    <t>K333</t>
  </si>
  <si>
    <t>K334</t>
  </si>
  <si>
    <t>K335</t>
  </si>
  <si>
    <t>K336</t>
  </si>
  <si>
    <t>K337</t>
  </si>
  <si>
    <t>K33</t>
  </si>
  <si>
    <t>K341</t>
  </si>
  <si>
    <t>K342</t>
  </si>
  <si>
    <t>K34</t>
  </si>
  <si>
    <t>K351</t>
  </si>
  <si>
    <t>K352</t>
  </si>
  <si>
    <t>K353</t>
  </si>
  <si>
    <t>K354</t>
  </si>
  <si>
    <t>K355</t>
  </si>
  <si>
    <t>K35</t>
  </si>
  <si>
    <t>K41</t>
  </si>
  <si>
    <t>K42</t>
  </si>
  <si>
    <t>K43</t>
  </si>
  <si>
    <t>K44</t>
  </si>
  <si>
    <t>K45</t>
  </si>
  <si>
    <t>K46</t>
  </si>
  <si>
    <t>K47</t>
  </si>
  <si>
    <t>K48</t>
  </si>
  <si>
    <t>K501</t>
  </si>
  <si>
    <t>K503</t>
  </si>
  <si>
    <t>K504</t>
  </si>
  <si>
    <t>K505</t>
  </si>
  <si>
    <t>K506</t>
  </si>
  <si>
    <t>K507</t>
  </si>
  <si>
    <t>K508</t>
  </si>
  <si>
    <t>K509</t>
  </si>
  <si>
    <t>K510</t>
  </si>
  <si>
    <t>K512</t>
  </si>
  <si>
    <t>K513</t>
  </si>
  <si>
    <t>Nemzetközi kötelezettségek</t>
  </si>
  <si>
    <t>Működési célú garancia- és kezességvállalásból származó kifizetés államháztartáson belülre</t>
  </si>
  <si>
    <t>Működési célú visszatérítendő támogatások, kölcsönök nyújtása államháztartáson belülre</t>
  </si>
  <si>
    <t>Működési célú visszatérítendő támogatások, kölcsönök törlesztése államháztartáson belülre</t>
  </si>
  <si>
    <t>Egyéb működési célú támogatások államháztartáson belülre</t>
  </si>
  <si>
    <t>Műkdési célú, garancia- és kezességvállalásból származó kifizetés államháztartáson kívülre</t>
  </si>
  <si>
    <t>Működési célú visszatérítendő támogatások, kölcsönök nyújtása államháztartáson kívülre</t>
  </si>
  <si>
    <t>Árkiegészítések, ártámogatások</t>
  </si>
  <si>
    <t>Kamattámogatások</t>
  </si>
  <si>
    <t>Egyéb működési célú támogatások államháztartáson kívülre</t>
  </si>
  <si>
    <t>Tartalék (általános)</t>
  </si>
  <si>
    <t>Tartalék (cél)</t>
  </si>
  <si>
    <t>Immateriális javak beszerzése, létesítése</t>
  </si>
  <si>
    <t>Ingatlanok beszerzése, létesítése</t>
  </si>
  <si>
    <t>Informatikai eszközök beszerzése, létesítése</t>
  </si>
  <si>
    <t>Egyéb tárgyi eszközök beszerzése, létesítése</t>
  </si>
  <si>
    <t>Részesedések beszerzése</t>
  </si>
  <si>
    <t>Meglévő részesedések növeléséhez kapcsolódó kiadások</t>
  </si>
  <si>
    <t>Beruházási célú előzetesen felszámított általános forgalmi adó</t>
  </si>
  <si>
    <t>Beruházások</t>
  </si>
  <si>
    <t>Egyéb tárgyi eszközök felújítása</t>
  </si>
  <si>
    <t>Felújítási célú előzetesen felszámított általános forgalmi adó</t>
  </si>
  <si>
    <t>Felhalmozási célú garancia- és kezességvállalásból származó kifizetés államháztartáson belülre</t>
  </si>
  <si>
    <t>Felhalmozási célú visszatérítendő támogatások, kölcsönök nyújtása államháztartáson belülre</t>
  </si>
  <si>
    <t>Felhalmozási célú visszatérítendő támogatások, kölcsönök törlesztése államháztartáson belülre</t>
  </si>
  <si>
    <t>Felhalmozási célú visszatérítendő támogatások, kölcsönök nyújtása államháztartáson kívülre</t>
  </si>
  <si>
    <t>Egyéb felhalmozási célú támogatások államháztartáson belülre</t>
  </si>
  <si>
    <t>Felhalmozási célú garancia- és kezességvállalásból származó kifizetés államháztartáson kívülre</t>
  </si>
  <si>
    <t>Lakástámogatás</t>
  </si>
  <si>
    <t>Egyéb felhalmozási célú támogatások államháztartáson kívülre</t>
  </si>
  <si>
    <t>Hosszú lejárítú hitelek, kölcsönök törlesztése</t>
  </si>
  <si>
    <t>Likviditási célú hitelek, kölcsönök törlesztése pénzügyi vállalkozásnak</t>
  </si>
  <si>
    <t>Rovid lejárítú hitelek, kölcsönök törlesztése</t>
  </si>
  <si>
    <t>Hitel-, kölcsöntörlesztés államháztartáson kívülre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</si>
  <si>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</si>
  <si>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</si>
  <si>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</si>
  <si>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</si>
  <si>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>Belföldi értékpapírok kiadásai</t>
  </si>
  <si>
    <t>Államháztartáson belüli megelőlegezések folyósítása</t>
  </si>
  <si>
    <t>Államháztartáson belüli megelőlegezések visszafizetése</t>
  </si>
  <si>
    <t>Központi, irányító szervi támogatások folyósítása</t>
  </si>
  <si>
    <t>Pénzeszközök betétként elhelyezése</t>
  </si>
  <si>
    <t>Pénzügyi lízing kiadásai</t>
  </si>
  <si>
    <t>Központi költségvetés sajátos finanszírozási kiadásai</t>
  </si>
  <si>
    <t>Belföldi finanszírozás kiadásai</t>
  </si>
  <si>
    <t>Forgatási célú, külföldi értékpapírok vásárlása</t>
  </si>
  <si>
    <t>Befektetési célú külföldi értékpapírok vásárlása</t>
  </si>
  <si>
    <t>Külföldi értékpapírok beváltása</t>
  </si>
  <si>
    <t>Külföldi hitelek, kölcsönök törlesztése</t>
  </si>
  <si>
    <t>Külföldi finanszírozás kiadásai</t>
  </si>
  <si>
    <t>Adóssághoz nem kapcsolódó szármzaékos ügyletek kiadásai</t>
  </si>
  <si>
    <t>K61</t>
  </si>
  <si>
    <t>K62</t>
  </si>
  <si>
    <t>K63</t>
  </si>
  <si>
    <t>K64</t>
  </si>
  <si>
    <t>K65</t>
  </si>
  <si>
    <t>K66</t>
  </si>
  <si>
    <t>K67</t>
  </si>
  <si>
    <t>K71</t>
  </si>
  <si>
    <t>K72</t>
  </si>
  <si>
    <t>K73</t>
  </si>
  <si>
    <t>K74</t>
  </si>
  <si>
    <t>K81</t>
  </si>
  <si>
    <t>K82</t>
  </si>
  <si>
    <t>K83</t>
  </si>
  <si>
    <t>K84</t>
  </si>
  <si>
    <t>K85</t>
  </si>
  <si>
    <t>K86</t>
  </si>
  <si>
    <t>K87</t>
  </si>
  <si>
    <t>K88</t>
  </si>
  <si>
    <t>K9111</t>
  </si>
  <si>
    <t>K9112</t>
  </si>
  <si>
    <t>K9113</t>
  </si>
  <si>
    <t>K911</t>
  </si>
  <si>
    <t>K9121</t>
  </si>
  <si>
    <t>K9122</t>
  </si>
  <si>
    <t>K9123</t>
  </si>
  <si>
    <t>K9124</t>
  </si>
  <si>
    <t>K912</t>
  </si>
  <si>
    <t>K913</t>
  </si>
  <si>
    <t>K914</t>
  </si>
  <si>
    <t>K915</t>
  </si>
  <si>
    <t>K916</t>
  </si>
  <si>
    <t>K917</t>
  </si>
  <si>
    <t>K918</t>
  </si>
  <si>
    <t>K91</t>
  </si>
  <si>
    <t>K921</t>
  </si>
  <si>
    <t>K922</t>
  </si>
  <si>
    <t>K923</t>
  </si>
  <si>
    <t>K924</t>
  </si>
  <si>
    <t>K92</t>
  </si>
  <si>
    <t>K93</t>
  </si>
  <si>
    <t>K1-K9</t>
  </si>
  <si>
    <t>Helyi önkormányzatok működésének általános támogatása</t>
  </si>
  <si>
    <t>Települési önkormányzatok egyes köznevelési feladatainak támogatása</t>
  </si>
  <si>
    <t>Települési önkormányzatok kulturális feladatainak támogatása</t>
  </si>
  <si>
    <t>Működési célú központosított előirányzatok</t>
  </si>
  <si>
    <t>Helyi önkormányzatok kiegészítő támogatásai</t>
  </si>
  <si>
    <t>Önkormányzatok működési támogatásai</t>
  </si>
  <si>
    <t>Elvonások és befizetések bevételei</t>
  </si>
  <si>
    <t>Működési célú garancia és kezességvállalásból származó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</si>
  <si>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</si>
  <si>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</si>
  <si>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</si>
  <si>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Magánszemélyek jövedelemadói</t>
  </si>
  <si>
    <t>Társaságok jövedelemadói</t>
  </si>
  <si>
    <t>Jövedelemadók</t>
  </si>
  <si>
    <t>Szociális hozzzájárulási adó és járulékok</t>
  </si>
  <si>
    <t>Bérhez és foglalkoztatáshoz kapcsolódó adók</t>
  </si>
  <si>
    <t>Vagyoni típusú adók</t>
  </si>
  <si>
    <t>Értékesítési és forgalmi adók</t>
  </si>
  <si>
    <t>Fogyasztási adók</t>
  </si>
  <si>
    <t>Pénzügyi monopóliumok nyereségét terhelő adók</t>
  </si>
  <si>
    <t>Gépjárműadók</t>
  </si>
  <si>
    <t>Egyéb áruhasználati és szolgáltatási adók</t>
  </si>
  <si>
    <t>Termékek és szolgáltatások adói</t>
  </si>
  <si>
    <t>Áru- és készletértékesítés ellenértéke</t>
  </si>
  <si>
    <t>Szolgáltatások ellenértéke</t>
  </si>
  <si>
    <t>Közvetített szolgáltatások ellenértéke</t>
  </si>
  <si>
    <t>Tulajdonosi bevételek</t>
  </si>
  <si>
    <t>Ellátási díjak</t>
  </si>
  <si>
    <t>Kiszámlázott általános forgalmi adó</t>
  </si>
  <si>
    <t>Kamatbevételek</t>
  </si>
  <si>
    <t>Egyéb pénzügyi műveletek bevételei</t>
  </si>
  <si>
    <t>Egyéb működési bevételek</t>
  </si>
  <si>
    <t>Működési célú garancia- és kezességvállalásból származó megtérülések államháztartáson kívülről</t>
  </si>
  <si>
    <t>Működési célú visszatérítendő támogatások, kölcsönök visszatérülése államháztartáson kívülről</t>
  </si>
  <si>
    <t>Egyéb működési célú átvett pénzeszközök</t>
  </si>
  <si>
    <t>Felhalmozási célú önkormányzati támogatások</t>
  </si>
  <si>
    <t>Felhalmozási célú garancia- és kezességvállalásból származó megtérülések államháztartáson belülről</t>
  </si>
  <si>
    <t>Felhalmozási célú visszatérítendő támogatások, kölcsönök visszatérülése államháztartáson belülről</t>
  </si>
  <si>
    <t>Felhalmozási célú visszatérítendő támogatások, kölcsönök igénybevétele államháztartáson belülről</t>
  </si>
  <si>
    <t>Egyéb felhalmozási célú támogatások bevételei államháztartáson belülről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</si>
  <si>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</si>
  <si>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</si>
  <si>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</si>
  <si>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</si>
  <si>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Részesedéksek megszűnéséhez kapcsolódó bevételek</t>
  </si>
  <si>
    <t>Felhalmozási célú garancia- és kezességvállalásból szármaó megtérülések államháztartáson kívülről</t>
  </si>
  <si>
    <t>Felhalmozási célú visszatérítendő támogatások, kölcsönök visszatérülése államháztartáson kívülről</t>
  </si>
  <si>
    <t>Egyéb felhalmozási célút átvett pénzeszközök</t>
  </si>
  <si>
    <t>Felhalmozási célút átvett pénzeszközök</t>
  </si>
  <si>
    <t>Hosszú lejárítú hitelek, kölcsönök felvétele</t>
  </si>
  <si>
    <t>Likviditási célú hitelek, kölcsönök felvétele pénzügyi vállalkozástól</t>
  </si>
  <si>
    <t>Rövid lejáratú hitelek, kölcsönök felvétele</t>
  </si>
  <si>
    <t>Hitel-,kölcsönfelvétel államháztartáson kívülről</t>
  </si>
  <si>
    <t>Forgatási célú belföldi értékpapírok beváltása, értékesítése</t>
  </si>
  <si>
    <t>Forgatási célú belföldi értékpapírok kibocsátása</t>
  </si>
  <si>
    <t>Befektetési célú belföldi értékpapírok beváltása , értékesítése</t>
  </si>
  <si>
    <t>Befektetési célú belföldi értékpapírok kibocsátása</t>
  </si>
  <si>
    <t>Belföldi értékpapírok bevételei</t>
  </si>
  <si>
    <t>Előző év költségvetési maradványának igénybevétele MŰKÖDÉSRE</t>
  </si>
  <si>
    <t>Előző év költségvetési maradványának igénybevétele FELHALMOZÁSRA</t>
  </si>
  <si>
    <t>Előző év vállalkozási maradványának igénybevétele MŰKÖDÉSRE</t>
  </si>
  <si>
    <t>Előző év vállalkozási maradványának igénybevétele FELHALMOZÁSRA</t>
  </si>
  <si>
    <t>Maradvány igénybevétele</t>
  </si>
  <si>
    <t>Államháztartáson belüli megelőlegezések</t>
  </si>
  <si>
    <t>Államháztartáson belüli megelőlegezések törlesztése</t>
  </si>
  <si>
    <t>Betétek megszüntetése</t>
  </si>
  <si>
    <t>Központi költségvetés sajátos finanszírozási bevételei</t>
  </si>
  <si>
    <t>Belföldi finanszírozás bevételei</t>
  </si>
  <si>
    <t>Forgatási célú külföldi értékpapírok beváltása, értékesítése</t>
  </si>
  <si>
    <t>Befektetési célú külföldi értékpapírok beváltása, értékesítése</t>
  </si>
  <si>
    <t>Külföldi értékpapírok kibocsátása</t>
  </si>
  <si>
    <t>Külföldi hitelek, kölcsönök felvétele</t>
  </si>
  <si>
    <t>Külföldi finanszírozás bevételei</t>
  </si>
  <si>
    <t>Adóssághoz nem kapcsolódó származékos ügyletek bevételei</t>
  </si>
  <si>
    <t>B111</t>
  </si>
  <si>
    <t>B112</t>
  </si>
  <si>
    <t>B114</t>
  </si>
  <si>
    <t>B115</t>
  </si>
  <si>
    <t>B116</t>
  </si>
  <si>
    <t>B11</t>
  </si>
  <si>
    <t>B12</t>
  </si>
  <si>
    <t>B13</t>
  </si>
  <si>
    <t>B14</t>
  </si>
  <si>
    <t>B15</t>
  </si>
  <si>
    <t>B16</t>
  </si>
  <si>
    <t>B311</t>
  </si>
  <si>
    <t>B312</t>
  </si>
  <si>
    <t>B31</t>
  </si>
  <si>
    <t>B32</t>
  </si>
  <si>
    <t>B33</t>
  </si>
  <si>
    <t>B34</t>
  </si>
  <si>
    <t>B351</t>
  </si>
  <si>
    <t>B352</t>
  </si>
  <si>
    <t>B353</t>
  </si>
  <si>
    <t>B354</t>
  </si>
  <si>
    <t>B355</t>
  </si>
  <si>
    <t>B35</t>
  </si>
  <si>
    <t>B36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</si>
  <si>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</si>
  <si>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</si>
  <si>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</si>
  <si>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</si>
  <si>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</si>
  <si>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</si>
  <si>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</si>
  <si>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</si>
  <si>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</si>
  <si>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B410</t>
  </si>
  <si>
    <t>B61</t>
  </si>
  <si>
    <t>B62</t>
  </si>
  <si>
    <t>B63</t>
  </si>
  <si>
    <t>B21</t>
  </si>
  <si>
    <t>B22</t>
  </si>
  <si>
    <t>B23</t>
  </si>
  <si>
    <t>B24</t>
  </si>
  <si>
    <t>B25</t>
  </si>
  <si>
    <t>B51</t>
  </si>
  <si>
    <t>B52</t>
  </si>
  <si>
    <t>B53</t>
  </si>
  <si>
    <t>B54</t>
  </si>
  <si>
    <t>B55</t>
  </si>
  <si>
    <t>B71</t>
  </si>
  <si>
    <t>B72</t>
  </si>
  <si>
    <t>B73</t>
  </si>
  <si>
    <t>B8111</t>
  </si>
  <si>
    <t>B8112</t>
  </si>
  <si>
    <t>B8113</t>
  </si>
  <si>
    <t>B811</t>
  </si>
  <si>
    <t>B8121</t>
  </si>
  <si>
    <t>B8122</t>
  </si>
  <si>
    <t>B8123</t>
  </si>
  <si>
    <t>B8124</t>
  </si>
  <si>
    <t>B812</t>
  </si>
  <si>
    <t>B8131</t>
  </si>
  <si>
    <t>B8132</t>
  </si>
  <si>
    <t>B813</t>
  </si>
  <si>
    <t>B814</t>
  </si>
  <si>
    <t>B815</t>
  </si>
  <si>
    <t>B816</t>
  </si>
  <si>
    <t>B817</t>
  </si>
  <si>
    <t>B818</t>
  </si>
  <si>
    <t>B81</t>
  </si>
  <si>
    <t>B821</t>
  </si>
  <si>
    <t>B822</t>
  </si>
  <si>
    <t>B823</t>
  </si>
  <si>
    <t>B824</t>
  </si>
  <si>
    <t>B82</t>
  </si>
  <si>
    <t>B83</t>
  </si>
  <si>
    <t>B1-B8</t>
  </si>
  <si>
    <t>BEVÉTELEK</t>
  </si>
  <si>
    <t>KIADÁSOK</t>
  </si>
  <si>
    <t>MŰKÖDÉST SZOLGÁLÓ BEVÉTELEK</t>
  </si>
  <si>
    <t>MŰKÖDÉSI KIADÁSOK</t>
  </si>
  <si>
    <t>Eredeti</t>
  </si>
  <si>
    <t>I. Módosítás</t>
  </si>
  <si>
    <t>Előző évi pénzmaradvány igénybevétele</t>
  </si>
  <si>
    <t>Munkaadókat terhelő járulékok</t>
  </si>
  <si>
    <t>Egyéb működési kiadások</t>
  </si>
  <si>
    <t>MŰKÖDÉSI BEVÉTELEK ÖSSZESEN</t>
  </si>
  <si>
    <t>MŰKÖDÉSI KIADÁSOK ÖSSZESEN</t>
  </si>
  <si>
    <t>FELHALMOZÁST SZOLGÁLÓ BEVÉTELEK</t>
  </si>
  <si>
    <t>FELHALMOZÁSI KIADÁSOK</t>
  </si>
  <si>
    <t>Felhalmozási célú átvett pénzeszkközök</t>
  </si>
  <si>
    <t>Beruházási kiadások előzetes ÁFÁ-ja</t>
  </si>
  <si>
    <t>Felújítási kiadások</t>
  </si>
  <si>
    <t>Felújítási kiadások előzetes ÁFÁ-ja</t>
  </si>
  <si>
    <t>Egyéb felhalmozási kiadások</t>
  </si>
  <si>
    <t>FELHALMOZÁSI BEVÉTELEK ÖSSZESEN</t>
  </si>
  <si>
    <t>FELHALMOZÁSI KIADÁSOK ÖSSZESEN</t>
  </si>
  <si>
    <t>BEVÉTELEK MINDÖSSZESEN</t>
  </si>
  <si>
    <t>KIADÁSOK MINDÖSSZESEN</t>
  </si>
  <si>
    <t>Egyéb közhatalmi bevételek</t>
  </si>
  <si>
    <t>B74</t>
  </si>
  <si>
    <t>B75</t>
  </si>
  <si>
    <t>Egyéb felhalmozási célú átvett pénzeszközök államháztartáson kívülről</t>
  </si>
  <si>
    <t>B411</t>
  </si>
  <si>
    <t>Biztosító által fizetett kártérítés</t>
  </si>
  <si>
    <t>B64</t>
  </si>
  <si>
    <t>B65</t>
  </si>
  <si>
    <t>Lekötött betét felbontás, értékpapír visszaváltás</t>
  </si>
  <si>
    <t>Államháztartáson belüli megelőlegezés</t>
  </si>
  <si>
    <t>Általános forgalmi adó visszatérítése</t>
  </si>
  <si>
    <t>Megnevezés</t>
  </si>
  <si>
    <t>Közvilágítás</t>
  </si>
  <si>
    <t>Rovat-szám</t>
  </si>
  <si>
    <t xml:space="preserve">Egyéb nem intézményi ellátások </t>
  </si>
  <si>
    <t xml:space="preserve">Ellátottak pénzbeli juttatásai </t>
  </si>
  <si>
    <t>TÖOSZ tagdíj</t>
  </si>
  <si>
    <t xml:space="preserve">Egyéb működési célú támogatások államháztartáson kívülre </t>
  </si>
  <si>
    <t>Központi írányitó szervi támogatások folyósítása</t>
  </si>
  <si>
    <t>Aranypatak Horgászegyesület</t>
  </si>
  <si>
    <t>eredeti ei.</t>
  </si>
  <si>
    <t>Ingatlanok felújítása</t>
  </si>
  <si>
    <t>Informatikai eszközök felújítása</t>
  </si>
  <si>
    <t>Lövőnek átadott pénzeszköz</t>
  </si>
  <si>
    <t>Iskolaegészségügyi ellátásra Háziorvosnak</t>
  </si>
  <si>
    <t>Sopron és Térsége Önkormányzati Társulás</t>
  </si>
  <si>
    <t>Sopron Térségi Hulladékgazdálkodási Társulás</t>
  </si>
  <si>
    <t xml:space="preserve">Év közössége díj </t>
  </si>
  <si>
    <t>Pénzeszközátadás működésre  Óvodának</t>
  </si>
  <si>
    <t>Pénzeszközátadás működésre  Köh-nak</t>
  </si>
  <si>
    <t>Települési önkormányzatok gyermekétkeztetési feladatainak támogatása</t>
  </si>
  <si>
    <t>Települési önkormányzatok egyes szociális és gyermekjóléti feladatainak támogatása</t>
  </si>
  <si>
    <t>B1131</t>
  </si>
  <si>
    <t>B1132</t>
  </si>
  <si>
    <t>LAKOSSÁGNAK JUTTATOTT TÁMOGATÁSOK,</t>
  </si>
  <si>
    <t>Kapuvári vizitársulat támogatása</t>
  </si>
  <si>
    <t>I.módosítás</t>
  </si>
  <si>
    <t>Önkormányzati vagyonnal való gazdálkodással kapcsolatos feladatok</t>
  </si>
  <si>
    <t>Dömper - Telek visszavásárlás részlet</t>
  </si>
  <si>
    <t>I. módosítás</t>
  </si>
  <si>
    <t>Újszülött támogatás</t>
  </si>
  <si>
    <t>BURSA ösztöndíj</t>
  </si>
  <si>
    <t xml:space="preserve">  Világörökségi tagdíj</t>
  </si>
  <si>
    <t>"Czenki" Hársfa Néptáncegyesület</t>
  </si>
  <si>
    <t>Nagycenk Község Önkéntes Tűzoltó Egyesülete</t>
  </si>
  <si>
    <t>Nagycenki Sportegyesület (futball)</t>
  </si>
  <si>
    <t>Nagycenki Önkéntes Polgárőr Egyesület</t>
  </si>
  <si>
    <t>Leader tagdíj</t>
  </si>
  <si>
    <t>Friends' of Europe Nagycenk Egyesület</t>
  </si>
  <si>
    <t>Nagycenki Sportegyesület Asztalitenisz Szakosztály</t>
  </si>
  <si>
    <t>Széchenyi Kulturális Alap</t>
  </si>
  <si>
    <t>Nyugati Vármegye Vitézlő Rendje Hagyományörző Egyesület</t>
  </si>
  <si>
    <t>Nagycenki Vegyeskar Kulturális Egyesület</t>
  </si>
  <si>
    <t>Rovatok</t>
  </si>
  <si>
    <t>SZOCIÁLIS, RÁSZORULTSÁGI JELLEGŰ ELLÁTÁSOK</t>
  </si>
  <si>
    <t>AZ EGYSÉGES ROVATREND SZERINTI KIEMELET KIADÁSI ÉS BEVÉTELI JOGCÍMEK</t>
  </si>
  <si>
    <t>MŰKÖDÉSI-ÉS FELHALMOZÁSI CÉLÚ BEVÉTELEK ÉS KIADÁSOK</t>
  </si>
  <si>
    <t>A helyi önkormányzatok előző évi elszámolásából származó kiadások</t>
  </si>
  <si>
    <t>K5021</t>
  </si>
  <si>
    <t>A helyi önkormányzatok törvényi előíráson alapuló befizetései</t>
  </si>
  <si>
    <t>K5022</t>
  </si>
  <si>
    <t>Régi szennyvíztisztító telep megvásárlása</t>
  </si>
  <si>
    <t>Útépítés - Járda építés</t>
  </si>
  <si>
    <t>Önkormányzati segély "rendkívüli segély"</t>
  </si>
  <si>
    <t>Önkormányzati segély "temetési segély"</t>
  </si>
  <si>
    <t>egyéb, az önkormányzat rendeletében megállapított juttatás természetbeni</t>
  </si>
  <si>
    <t>Nagycenk Kulturális és Szellemi Örökségének Ápolásáért alapítvány</t>
  </si>
  <si>
    <t>Magyar Vöröskereszt Győr-Moson-Sopron Megyei Szervezete</t>
  </si>
  <si>
    <t>OMSZ támogatása - Medicopter támogatás</t>
  </si>
  <si>
    <t>GYMS Megyei Katasztrófavédelem - Flórián napi támogatás</t>
  </si>
  <si>
    <t>Nagycenki Sportegyesület Asztalitenisz Szakosztály NBII.  2023/2024 I. határozat szerint</t>
  </si>
  <si>
    <t>Finanszírozási kiadások (betét elhelyezésen kívül)</t>
  </si>
  <si>
    <t>Finanszírozási kiadások - pénzeszköz betétként elhelyezése</t>
  </si>
  <si>
    <t>KIADÁSOK (betét elhelyezésen kívül)</t>
  </si>
  <si>
    <t>Finanszírozási bevételek (betét megszüntetésen kívül)</t>
  </si>
  <si>
    <t>Finanszírozási bevételek - betét megszüntetések</t>
  </si>
  <si>
    <t>BEVÉTELEK  (betét megszüntetésen kívül)</t>
  </si>
  <si>
    <t>2024. ÉVI ELŐIRÁNYZATOK</t>
  </si>
  <si>
    <t>FEJLESZTÉSEK ( Ft)</t>
  </si>
  <si>
    <t xml:space="preserve">BERUHÁZÁSI KIADÁSOK  </t>
  </si>
  <si>
    <t>Település üzemeltetés kiadásai</t>
  </si>
  <si>
    <t>Testületi ülések élő közvetítéséhez kamerarendszer beszerzése</t>
  </si>
  <si>
    <t>Mikrofonszettek, vetítővászon, router, kisbútor, forgószék beszerzése</t>
  </si>
  <si>
    <t>Büfé és Gépszín vázlatterv</t>
  </si>
  <si>
    <t>54 telek kialakítás -  víz-szennyvízelvezetés + útalap (+ ford.áfa 5.341.073 Ft)</t>
  </si>
  <si>
    <t>Óvodabővítés páláyzat önrész</t>
  </si>
  <si>
    <t>Iskola parkolóhoz lépcső építése</t>
  </si>
  <si>
    <t>Husqvarna motorfűrész + ágvágó olló</t>
  </si>
  <si>
    <t>Iskola utca 5 - Ingatlan elidegenítés vételár 50%-a rendőrségnek átadva</t>
  </si>
  <si>
    <t>Labdafogó háló beszerzése</t>
  </si>
  <si>
    <t>Kerékpárút építés Harka-Kópháza-Nagycenk pályázat</t>
  </si>
  <si>
    <t>Major utca - Gyár utca közvilágítás bővítés terv</t>
  </si>
  <si>
    <t>Közvilágítás építése Vasútállomás felé</t>
  </si>
  <si>
    <t>Beruházási kiadások összesen:</t>
  </si>
  <si>
    <t xml:space="preserve">FELÚJÍTÁSI KIADÁSOK  </t>
  </si>
  <si>
    <t>Temető előtti parkoló - burkolat építése</t>
  </si>
  <si>
    <t>Alkotóház pályázat - nyílászárócsere + projektmenedzsment + műszaki ellenőrzés</t>
  </si>
  <si>
    <t>Iskola lapostetős éplet külső szigetelés és színezés</t>
  </si>
  <si>
    <t>Útszélesítés Rákóczi utca - Dózsa körút</t>
  </si>
  <si>
    <t>Horgásztó felé vezető út alapozása</t>
  </si>
  <si>
    <t>Soproni utca kápolna felé vezető útjának aszfaltozása</t>
  </si>
  <si>
    <t>Vám utca - járda felújítás</t>
  </si>
  <si>
    <t>Csapadékvíz elvezetés Vám utca + viziközmű építés Gyár utca, Akácos út, Dózsa körút, Soproni utca</t>
  </si>
  <si>
    <t>Iskola utca - járda felújítás</t>
  </si>
  <si>
    <t>Új utca - járda felújítás</t>
  </si>
  <si>
    <t>Felújítási kiadások összesen:</t>
  </si>
  <si>
    <t>ápolási segély</t>
  </si>
  <si>
    <t xml:space="preserve">Charta tagdíj </t>
  </si>
  <si>
    <t>Nagycenki Római Katolikus Plébánia</t>
  </si>
  <si>
    <t>Nagycenk Kulturális és Szellemi Örökségének Ápolásáért alapítvány előző évi fel nem használt összeg visszautalása</t>
  </si>
  <si>
    <t>Napnyugat Turisztikai Egyesület tagdíjai 2022,2023,2024</t>
  </si>
  <si>
    <t>Nagycenki Lénák utazási támogatása - határozat alapján</t>
  </si>
  <si>
    <t>Eredeti előirányzat</t>
  </si>
  <si>
    <t>Módosított előirányzat</t>
  </si>
  <si>
    <t>2024. ÉVI KÖLTSÉGVETÉS MÓDOSÍTÁSA</t>
  </si>
  <si>
    <t>8. számú melléklet</t>
  </si>
  <si>
    <t>9. számú melléklet</t>
  </si>
  <si>
    <t>10. számú melléklet</t>
  </si>
  <si>
    <t>13. számú melléklet</t>
  </si>
  <si>
    <t>12. számú melléklet</t>
  </si>
  <si>
    <t>11. számú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</si>
</sst>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F_t_-;\-* #,##0.00\ _F_t_-;_-* &quot;-&quot;??\ _F_t_-;_-@_-"/>
    <numFmt numFmtId="165" formatCode="#,##0\ &quot;Ft&quot;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EE6C"/>
        <bgColor indexed="64"/>
      </patternFill>
    </fill>
    <fill>
      <patternFill patternType="solid">
        <fgColor rgb="FFB3F3CB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6">
    <xf numFmtId="0" fontId="0" fillId="0" borderId="0"/>
    <xf numFmtId="0" fontId="5" fillId="0" borderId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4" fillId="0" borderId="0"/>
    <xf numFmtId="9" fontId="9" fillId="0" borderId="0" applyFont="0" applyFill="0" applyBorder="0" applyAlignment="0" applyProtection="0"/>
  </cellStyleXfs>
  <cellXfs count="20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65" fontId="2" fillId="0" borderId="5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0" fontId="6" fillId="0" borderId="0" xfId="0" applyFont="1"/>
    <xf numFmtId="0" fontId="8" fillId="0" borderId="0" xfId="0" applyFont="1"/>
    <xf numFmtId="0" fontId="6" fillId="0" borderId="4" xfId="0" applyFont="1" applyBorder="1"/>
    <xf numFmtId="0" fontId="6" fillId="0" borderId="0" xfId="0" applyFont="1" applyAlignment="1">
      <alignment horizontal="center"/>
    </xf>
    <xf numFmtId="0" fontId="7" fillId="0" borderId="4" xfId="0" applyFont="1" applyBorder="1"/>
    <xf numFmtId="0" fontId="6" fillId="0" borderId="5" xfId="0" applyFont="1" applyBorder="1" applyAlignment="1">
      <alignment horizontal="left" vertical="center"/>
    </xf>
    <xf numFmtId="0" fontId="6" fillId="3" borderId="5" xfId="0" applyFont="1" applyFill="1" applyBorder="1"/>
    <xf numFmtId="165" fontId="3" fillId="4" borderId="12" xfId="0" applyNumberFormat="1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left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13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/>
    </xf>
    <xf numFmtId="0" fontId="7" fillId="4" borderId="18" xfId="0" applyFont="1" applyFill="1" applyBorder="1" applyAlignment="1">
      <alignment vertical="center" wrapText="1"/>
    </xf>
    <xf numFmtId="0" fontId="7" fillId="4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3" borderId="4" xfId="0" applyFont="1" applyFill="1" applyBorder="1"/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3" xfId="0" applyFont="1" applyBorder="1"/>
    <xf numFmtId="0" fontId="7" fillId="7" borderId="1" xfId="0" applyFont="1" applyFill="1" applyBorder="1" applyAlignment="1">
      <alignment vertical="center" wrapText="1"/>
    </xf>
    <xf numFmtId="0" fontId="7" fillId="7" borderId="2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/>
    <xf numFmtId="0" fontId="7" fillId="7" borderId="2" xfId="0" applyFont="1" applyFill="1" applyBorder="1"/>
    <xf numFmtId="165" fontId="3" fillId="5" borderId="8" xfId="0" applyNumberFormat="1" applyFont="1" applyFill="1" applyBorder="1" applyAlignment="1">
      <alignment horizontal="right" vertical="center"/>
    </xf>
    <xf numFmtId="165" fontId="2" fillId="0" borderId="2" xfId="2" applyNumberFormat="1" applyFont="1" applyBorder="1" applyAlignment="1">
      <alignment horizontal="right" vertical="center"/>
    </xf>
    <xf numFmtId="165" fontId="2" fillId="0" borderId="5" xfId="2" applyNumberFormat="1" applyFont="1" applyBorder="1" applyAlignment="1">
      <alignment horizontal="right" vertical="center"/>
    </xf>
    <xf numFmtId="165" fontId="3" fillId="4" borderId="5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165" fontId="4" fillId="4" borderId="15" xfId="2" applyNumberFormat="1" applyFont="1" applyFill="1" applyBorder="1" applyAlignment="1">
      <alignment horizontal="right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left" vertical="center"/>
    </xf>
    <xf numFmtId="165" fontId="3" fillId="5" borderId="12" xfId="2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/>
    </xf>
    <xf numFmtId="165" fontId="3" fillId="4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6" borderId="13" xfId="0" applyFont="1" applyFill="1" applyBorder="1" applyAlignment="1">
      <alignment horizontal="left" vertical="center" wrapText="1"/>
    </xf>
    <xf numFmtId="0" fontId="3" fillId="6" borderId="12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165" fontId="3" fillId="0" borderId="5" xfId="0" applyNumberFormat="1" applyFont="1" applyBorder="1" applyAlignment="1">
      <alignment horizontal="right" vertical="center"/>
    </xf>
    <xf numFmtId="165" fontId="3" fillId="6" borderId="12" xfId="0" applyNumberFormat="1" applyFont="1" applyFill="1" applyBorder="1" applyAlignment="1">
      <alignment horizontal="right" vertical="center"/>
    </xf>
    <xf numFmtId="165" fontId="4" fillId="4" borderId="15" xfId="0" applyNumberFormat="1" applyFont="1" applyFill="1" applyBorder="1" applyAlignment="1">
      <alignment horizontal="right" vertical="center"/>
    </xf>
    <xf numFmtId="165" fontId="3" fillId="6" borderId="5" xfId="0" applyNumberFormat="1" applyFont="1" applyFill="1" applyBorder="1" applyAlignment="1">
      <alignment horizontal="right" vertical="center"/>
    </xf>
    <xf numFmtId="165" fontId="3" fillId="5" borderId="5" xfId="0" applyNumberFormat="1" applyFont="1" applyFill="1" applyBorder="1" applyAlignment="1">
      <alignment horizontal="right" vertical="center"/>
    </xf>
    <xf numFmtId="165" fontId="4" fillId="4" borderId="12" xfId="0" applyNumberFormat="1" applyFont="1" applyFill="1" applyBorder="1" applyAlignment="1">
      <alignment horizontal="right" vertical="center"/>
    </xf>
    <xf numFmtId="165" fontId="6" fillId="0" borderId="5" xfId="0" applyNumberFormat="1" applyFont="1" applyBorder="1"/>
    <xf numFmtId="165" fontId="7" fillId="0" borderId="12" xfId="0" applyNumberFormat="1" applyFont="1" applyBorder="1"/>
    <xf numFmtId="165" fontId="7" fillId="4" borderId="15" xfId="0" applyNumberFormat="1" applyFont="1" applyFill="1" applyBorder="1"/>
    <xf numFmtId="165" fontId="7" fillId="7" borderId="2" xfId="0" applyNumberFormat="1" applyFont="1" applyFill="1" applyBorder="1"/>
    <xf numFmtId="165" fontId="6" fillId="0" borderId="12" xfId="0" applyNumberFormat="1" applyFont="1" applyBorder="1"/>
    <xf numFmtId="165" fontId="7" fillId="0" borderId="5" xfId="0" applyNumberFormat="1" applyFont="1" applyBorder="1"/>
    <xf numFmtId="165" fontId="6" fillId="3" borderId="5" xfId="0" applyNumberFormat="1" applyFont="1" applyFill="1" applyBorder="1"/>
    <xf numFmtId="0" fontId="6" fillId="0" borderId="11" xfId="0" applyFont="1" applyBorder="1"/>
    <xf numFmtId="0" fontId="6" fillId="0" borderId="10" xfId="0" applyFont="1" applyBorder="1" applyAlignment="1">
      <alignment horizontal="left" vertical="center"/>
    </xf>
    <xf numFmtId="165" fontId="6" fillId="0" borderId="10" xfId="0" applyNumberFormat="1" applyFont="1" applyBorder="1"/>
    <xf numFmtId="0" fontId="7" fillId="6" borderId="13" xfId="0" applyFont="1" applyFill="1" applyBorder="1"/>
    <xf numFmtId="0" fontId="7" fillId="6" borderId="12" xfId="0" applyFont="1" applyFill="1" applyBorder="1"/>
    <xf numFmtId="165" fontId="7" fillId="6" borderId="12" xfId="0" applyNumberFormat="1" applyFont="1" applyFill="1" applyBorder="1"/>
    <xf numFmtId="0" fontId="3" fillId="5" borderId="18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left" vertical="center"/>
    </xf>
    <xf numFmtId="165" fontId="3" fillId="5" borderId="15" xfId="2" applyNumberFormat="1" applyFont="1" applyFill="1" applyBorder="1" applyAlignment="1">
      <alignment horizontal="right" vertical="center"/>
    </xf>
    <xf numFmtId="165" fontId="4" fillId="8" borderId="15" xfId="2" applyNumberFormat="1" applyFont="1" applyFill="1" applyBorder="1" applyAlignment="1">
      <alignment horizontal="right" vertical="center"/>
    </xf>
    <xf numFmtId="0" fontId="3" fillId="5" borderId="7" xfId="0" applyFont="1" applyFill="1" applyBorder="1" applyAlignment="1">
      <alignment horizontal="center" vertical="center"/>
    </xf>
    <xf numFmtId="165" fontId="3" fillId="5" borderId="8" xfId="2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7" fillId="0" borderId="0" xfId="3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165" fontId="6" fillId="0" borderId="2" xfId="0" applyNumberFormat="1" applyFont="1" applyBorder="1" applyAlignment="1">
      <alignment horizontal="right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0" fontId="6" fillId="0" borderId="0" xfId="5" applyNumberFormat="1" applyFont="1" applyAlignment="1">
      <alignment vertical="center"/>
    </xf>
    <xf numFmtId="0" fontId="7" fillId="9" borderId="8" xfId="0" applyFont="1" applyFill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vertical="center"/>
    </xf>
    <xf numFmtId="165" fontId="6" fillId="0" borderId="5" xfId="0" applyNumberFormat="1" applyFont="1" applyBorder="1" applyAlignment="1">
      <alignment horizontal="right" vertical="center"/>
    </xf>
    <xf numFmtId="165" fontId="6" fillId="0" borderId="12" xfId="0" applyNumberFormat="1" applyFont="1" applyBorder="1" applyAlignment="1">
      <alignment horizontal="right" vertical="center"/>
    </xf>
    <xf numFmtId="3" fontId="4" fillId="9" borderId="8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vertical="center"/>
    </xf>
    <xf numFmtId="10" fontId="7" fillId="0" borderId="0" xfId="5" applyNumberFormat="1" applyFont="1" applyAlignment="1">
      <alignment vertical="center"/>
    </xf>
    <xf numFmtId="0" fontId="7" fillId="10" borderId="8" xfId="0" applyFont="1" applyFill="1" applyBorder="1" applyAlignment="1">
      <alignment horizontal="center" vertical="center" wrapText="1"/>
    </xf>
    <xf numFmtId="3" fontId="4" fillId="10" borderId="8" xfId="0" applyNumberFormat="1" applyFont="1" applyFill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10" fontId="2" fillId="0" borderId="0" xfId="0" applyNumberFormat="1" applyFont="1" applyAlignment="1">
      <alignment horizontal="center" vertical="center"/>
    </xf>
    <xf numFmtId="3" fontId="11" fillId="0" borderId="0" xfId="3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5" fontId="1" fillId="0" borderId="2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horizontal="right" vertical="center"/>
    </xf>
    <xf numFmtId="165" fontId="1" fillId="0" borderId="12" xfId="0" applyNumberFormat="1" applyFont="1" applyBorder="1" applyAlignment="1">
      <alignment horizontal="right" vertical="center"/>
    </xf>
    <xf numFmtId="165" fontId="2" fillId="4" borderId="5" xfId="0" applyNumberFormat="1" applyFont="1" applyFill="1" applyBorder="1" applyAlignment="1">
      <alignment horizontal="center" vertical="center"/>
    </xf>
    <xf numFmtId="165" fontId="2" fillId="4" borderId="6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165" fontId="2" fillId="5" borderId="5" xfId="0" applyNumberFormat="1" applyFont="1" applyFill="1" applyBorder="1" applyAlignment="1">
      <alignment horizontal="right" vertical="center"/>
    </xf>
    <xf numFmtId="165" fontId="2" fillId="5" borderId="6" xfId="0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165" fontId="3" fillId="4" borderId="12" xfId="0" applyNumberFormat="1" applyFont="1" applyFill="1" applyBorder="1" applyAlignment="1">
      <alignment horizontal="right" vertical="center"/>
    </xf>
    <xf numFmtId="165" fontId="3" fillId="4" borderId="14" xfId="0" applyNumberFormat="1" applyFont="1" applyFill="1" applyBorder="1" applyAlignment="1">
      <alignment horizontal="right" vertical="center"/>
    </xf>
    <xf numFmtId="0" fontId="4" fillId="8" borderId="18" xfId="0" applyFont="1" applyFill="1" applyBorder="1" applyAlignment="1">
      <alignment horizontal="left" vertical="center"/>
    </xf>
    <xf numFmtId="0" fontId="4" fillId="8" borderId="15" xfId="0" applyFont="1" applyFill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3" fillId="4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7" fillId="9" borderId="7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3" fontId="11" fillId="0" borderId="0" xfId="3" applyNumberFormat="1" applyFont="1" applyAlignment="1">
      <alignment horizontal="center" vertical="center"/>
    </xf>
    <xf numFmtId="3" fontId="6" fillId="0" borderId="12" xfId="0" applyNumberFormat="1" applyFont="1" applyBorder="1" applyAlignment="1">
      <alignment horizontal="left" vertical="center"/>
    </xf>
    <xf numFmtId="0" fontId="7" fillId="10" borderId="7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3" fontId="6" fillId="0" borderId="5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1" fillId="0" borderId="20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1" fontId="2" fillId="4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1" fontId="2" fillId="4" borderId="6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</cellXfs>
  <cellStyles count="6">
    <cellStyle name="Ezres" xfId="2" builtinId="3"/>
    <cellStyle name="Ezres 2" xfId="3" xr:uid="{00000000-0005-0000-0000-000001000000}"/>
    <cellStyle name="Normál" xfId="0" builtinId="0"/>
    <cellStyle name="Normál 2" xfId="4" xr:uid="{31AF80D8-E636-4F16-8E66-0A802BEE606C}"/>
    <cellStyle name="Normal_KTRSZJ" xfId="1" xr:uid="{00000000-0005-0000-0000-000003000000}"/>
    <cellStyle name="Százalék" xfId="5" builtinId="5"/>
  </cellStyles>
  <dxfs count="0"/>
  <tableStyles count="0" defaultTableStyle="TableStyleMedium2" defaultPivotStyle="PivotStyleLight16"/>
  <colors>
    <mruColors>
      <color rgb="FFB3F3CB"/>
      <color rgb="FF00EE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8</xdr:row>
      <xdr:rowOff>138546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1C68E9EE-83AA-3DE8-66A7-3094B1A50E81}"/>
            </a:ext>
          </a:extLst>
        </xdr:cNvPr>
        <xdr:cNvSpPr txBox="1"/>
      </xdr:nvSpPr>
      <xdr:spPr>
        <a:xfrm>
          <a:off x="9559636" y="2060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419100</xdr:colOff>
      <xdr:row>1</xdr:row>
      <xdr:rowOff>85725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EA516F98-5BA3-D347-FD75-5C8FCAB2EECD}"/>
            </a:ext>
          </a:extLst>
        </xdr:cNvPr>
        <xdr:cNvSpPr txBox="1"/>
      </xdr:nvSpPr>
      <xdr:spPr>
        <a:xfrm>
          <a:off x="672465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3"/>
  <sheetViews>
    <sheetView tabSelected="1" zoomScaleNormal="100" workbookViewId="0">
      <selection activeCell="B14" sqref="B14"/>
    </sheetView>
  </sheetViews>
  <sheetFormatPr defaultColWidth="9.140625" defaultRowHeight="20.100000000000001" customHeight="1" x14ac:dyDescent="0.25"/>
  <cols>
    <col min="1" max="1" width="6.85546875" style="2" bestFit="1" customWidth="1"/>
    <col min="2" max="2" width="63.5703125" style="3" customWidth="1"/>
    <col min="3" max="4" width="25.7109375" style="2" customWidth="1"/>
    <col min="5" max="16384" width="9.140625" style="2"/>
  </cols>
  <sheetData>
    <row r="1" spans="1:4" s="1" customFormat="1" ht="20.100000000000001" customHeight="1" x14ac:dyDescent="0.25">
      <c r="A1" s="165"/>
      <c r="B1" s="166"/>
      <c r="C1" s="170" t="s">
        <v>531</v>
      </c>
      <c r="D1" s="170"/>
    </row>
    <row r="2" spans="1:4" s="1" customFormat="1" ht="20.100000000000001" customHeight="1" x14ac:dyDescent="0.25">
      <c r="A2" s="9"/>
      <c r="B2" s="3"/>
      <c r="D2" s="41"/>
    </row>
    <row r="3" spans="1:4" ht="20.100000000000001" customHeight="1" x14ac:dyDescent="0.25">
      <c r="A3" s="168" t="s">
        <v>471</v>
      </c>
      <c r="B3" s="168"/>
      <c r="C3" s="168"/>
      <c r="D3" s="168"/>
    </row>
    <row r="4" spans="1:4" ht="20.100000000000001" customHeight="1" x14ac:dyDescent="0.25">
      <c r="A4" s="169">
        <v>2024</v>
      </c>
      <c r="B4" s="169"/>
      <c r="C4" s="169"/>
      <c r="D4" s="169"/>
    </row>
    <row r="5" spans="1:4" ht="20.100000000000001" customHeight="1" x14ac:dyDescent="0.25">
      <c r="A5" s="138"/>
      <c r="B5" s="138"/>
      <c r="C5" s="138"/>
      <c r="D5" s="138"/>
    </row>
    <row r="6" spans="1:4" ht="20.100000000000001" customHeight="1" thickBot="1" x14ac:dyDescent="0.3">
      <c r="A6" s="138"/>
      <c r="B6" s="138"/>
      <c r="C6" s="138"/>
      <c r="D6" s="138"/>
    </row>
    <row r="7" spans="1:4" ht="20.100000000000001" customHeight="1" x14ac:dyDescent="0.25">
      <c r="A7" s="161" t="s">
        <v>469</v>
      </c>
      <c r="B7" s="162"/>
      <c r="C7" s="167" t="s">
        <v>493</v>
      </c>
      <c r="D7" s="167"/>
    </row>
    <row r="8" spans="1:4" s="10" customFormat="1" ht="18" customHeight="1" thickBot="1" x14ac:dyDescent="0.3">
      <c r="A8" s="163"/>
      <c r="B8" s="164"/>
      <c r="C8" s="27" t="s">
        <v>398</v>
      </c>
      <c r="D8" s="27" t="s">
        <v>399</v>
      </c>
    </row>
    <row r="9" spans="1:4" ht="18" customHeight="1" x14ac:dyDescent="0.25">
      <c r="A9" s="5" t="s">
        <v>0</v>
      </c>
      <c r="B9" s="6" t="s">
        <v>71</v>
      </c>
      <c r="C9" s="52">
        <v>50958724</v>
      </c>
      <c r="D9" s="52">
        <v>51813559</v>
      </c>
    </row>
    <row r="10" spans="1:4" ht="18" customHeight="1" x14ac:dyDescent="0.25">
      <c r="A10" s="7" t="s">
        <v>1</v>
      </c>
      <c r="B10" s="8" t="s">
        <v>21</v>
      </c>
      <c r="C10" s="53">
        <v>7217254</v>
      </c>
      <c r="D10" s="53">
        <v>5896289</v>
      </c>
    </row>
    <row r="11" spans="1:4" ht="18" customHeight="1" x14ac:dyDescent="0.25">
      <c r="A11" s="7" t="s">
        <v>2</v>
      </c>
      <c r="B11" s="8" t="s">
        <v>22</v>
      </c>
      <c r="C11" s="53">
        <v>140800669</v>
      </c>
      <c r="D11" s="53">
        <v>158122733</v>
      </c>
    </row>
    <row r="12" spans="1:4" ht="18" customHeight="1" x14ac:dyDescent="0.25">
      <c r="A12" s="7" t="s">
        <v>3</v>
      </c>
      <c r="B12" s="8" t="s">
        <v>23</v>
      </c>
      <c r="C12" s="53">
        <v>1900000</v>
      </c>
      <c r="D12" s="53">
        <v>1838780</v>
      </c>
    </row>
    <row r="13" spans="1:4" ht="18" customHeight="1" x14ac:dyDescent="0.25">
      <c r="A13" s="7" t="s">
        <v>4</v>
      </c>
      <c r="B13" s="8" t="s">
        <v>24</v>
      </c>
      <c r="C13" s="53">
        <f>267577311+13000000</f>
        <v>280577311</v>
      </c>
      <c r="D13" s="53">
        <v>427903354</v>
      </c>
    </row>
    <row r="14" spans="1:4" ht="18" customHeight="1" x14ac:dyDescent="0.25">
      <c r="A14" s="7" t="s">
        <v>5</v>
      </c>
      <c r="B14" s="8" t="s">
        <v>25</v>
      </c>
      <c r="C14" s="53">
        <v>214794644</v>
      </c>
      <c r="D14" s="53">
        <v>140808074</v>
      </c>
    </row>
    <row r="15" spans="1:4" ht="18" customHeight="1" x14ac:dyDescent="0.25">
      <c r="A15" s="7" t="s">
        <v>6</v>
      </c>
      <c r="B15" s="8" t="s">
        <v>26</v>
      </c>
      <c r="C15" s="53">
        <v>135666851</v>
      </c>
      <c r="D15" s="53">
        <v>112646822</v>
      </c>
    </row>
    <row r="16" spans="1:4" ht="18" customHeight="1" x14ac:dyDescent="0.25">
      <c r="A16" s="7" t="s">
        <v>7</v>
      </c>
      <c r="B16" s="8" t="s">
        <v>27</v>
      </c>
      <c r="C16" s="53">
        <v>0</v>
      </c>
      <c r="D16" s="53">
        <v>5750007</v>
      </c>
    </row>
    <row r="17" spans="1:4" ht="18" customHeight="1" thickBot="1" x14ac:dyDescent="0.3">
      <c r="A17" s="58" t="s">
        <v>8</v>
      </c>
      <c r="B17" s="59" t="s">
        <v>28</v>
      </c>
      <c r="C17" s="60">
        <f>SUM(C9:C16)</f>
        <v>831915453</v>
      </c>
      <c r="D17" s="60">
        <f>SUM(D9:D16)</f>
        <v>904779618</v>
      </c>
    </row>
    <row r="18" spans="1:4" ht="18" customHeight="1" thickBot="1" x14ac:dyDescent="0.3">
      <c r="A18" s="93" t="s">
        <v>9</v>
      </c>
      <c r="B18" s="94" t="s">
        <v>487</v>
      </c>
      <c r="C18" s="95">
        <v>295487234</v>
      </c>
      <c r="D18" s="95">
        <f>2382519526-2080000000</f>
        <v>302519526</v>
      </c>
    </row>
    <row r="19" spans="1:4" ht="18" customHeight="1" thickBot="1" x14ac:dyDescent="0.3">
      <c r="A19" s="93" t="s">
        <v>9</v>
      </c>
      <c r="B19" s="94" t="s">
        <v>488</v>
      </c>
      <c r="C19" s="95">
        <v>0</v>
      </c>
      <c r="D19" s="95">
        <v>2080000000</v>
      </c>
    </row>
    <row r="20" spans="1:4" s="15" customFormat="1" ht="24.95" customHeight="1" thickBot="1" x14ac:dyDescent="0.3">
      <c r="A20" s="157" t="s">
        <v>489</v>
      </c>
      <c r="B20" s="158"/>
      <c r="C20" s="96">
        <f>SUM(C17:C18)</f>
        <v>1127402687</v>
      </c>
      <c r="D20" s="96">
        <f t="shared" ref="D20" si="0">SUM(D17:D18)</f>
        <v>1207299144</v>
      </c>
    </row>
    <row r="21" spans="1:4" s="15" customFormat="1" ht="24.95" customHeight="1" thickBot="1" x14ac:dyDescent="0.3">
      <c r="A21" s="159" t="s">
        <v>10</v>
      </c>
      <c r="B21" s="160"/>
      <c r="C21" s="57">
        <f>+C17+C18+C19</f>
        <v>1127402687</v>
      </c>
      <c r="D21" s="57">
        <f t="shared" ref="D21" si="1">+D17+D18+D19</f>
        <v>3287299144</v>
      </c>
    </row>
    <row r="22" spans="1:4" ht="18" customHeight="1" x14ac:dyDescent="0.25">
      <c r="A22" s="5" t="s">
        <v>11</v>
      </c>
      <c r="B22" s="6" t="s">
        <v>30</v>
      </c>
      <c r="C22" s="52">
        <v>330436238</v>
      </c>
      <c r="D22" s="52">
        <v>339397355</v>
      </c>
    </row>
    <row r="23" spans="1:4" ht="18" customHeight="1" x14ac:dyDescent="0.25">
      <c r="A23" s="7" t="s">
        <v>12</v>
      </c>
      <c r="B23" s="8" t="s">
        <v>31</v>
      </c>
      <c r="C23" s="53">
        <v>81146336</v>
      </c>
      <c r="D23" s="53">
        <v>69612575</v>
      </c>
    </row>
    <row r="24" spans="1:4" ht="18" customHeight="1" x14ac:dyDescent="0.25">
      <c r="A24" s="7" t="s">
        <v>13</v>
      </c>
      <c r="B24" s="8" t="s">
        <v>32</v>
      </c>
      <c r="C24" s="53">
        <v>236200000</v>
      </c>
      <c r="D24" s="53">
        <v>250078413</v>
      </c>
    </row>
    <row r="25" spans="1:4" ht="18" customHeight="1" x14ac:dyDescent="0.25">
      <c r="A25" s="7" t="s">
        <v>14</v>
      </c>
      <c r="B25" s="8" t="s">
        <v>33</v>
      </c>
      <c r="C25" s="53">
        <v>66347371</v>
      </c>
      <c r="D25" s="53">
        <v>81254880</v>
      </c>
    </row>
    <row r="26" spans="1:4" ht="18" customHeight="1" x14ac:dyDescent="0.25">
      <c r="A26" s="7" t="s">
        <v>15</v>
      </c>
      <c r="B26" s="8" t="s">
        <v>34</v>
      </c>
      <c r="C26" s="53">
        <v>75365089</v>
      </c>
      <c r="D26" s="53">
        <v>149792657</v>
      </c>
    </row>
    <row r="27" spans="1:4" ht="18" customHeight="1" x14ac:dyDescent="0.25">
      <c r="A27" s="7" t="s">
        <v>16</v>
      </c>
      <c r="B27" s="8" t="s">
        <v>35</v>
      </c>
      <c r="C27" s="53">
        <v>0</v>
      </c>
      <c r="D27" s="53">
        <v>100000</v>
      </c>
    </row>
    <row r="28" spans="1:4" ht="18" customHeight="1" x14ac:dyDescent="0.25">
      <c r="A28" s="7" t="s">
        <v>17</v>
      </c>
      <c r="B28" s="8" t="s">
        <v>36</v>
      </c>
      <c r="C28" s="53">
        <v>4149999</v>
      </c>
      <c r="D28" s="53">
        <v>9750006</v>
      </c>
    </row>
    <row r="29" spans="1:4" ht="18" customHeight="1" thickBot="1" x14ac:dyDescent="0.3">
      <c r="A29" s="58" t="s">
        <v>18</v>
      </c>
      <c r="B29" s="59" t="s">
        <v>37</v>
      </c>
      <c r="C29" s="60">
        <f>SUM(C22:C28)</f>
        <v>793645033</v>
      </c>
      <c r="D29" s="60">
        <f>SUM(D22:D28)</f>
        <v>899985886</v>
      </c>
    </row>
    <row r="30" spans="1:4" ht="18" customHeight="1" thickBot="1" x14ac:dyDescent="0.3">
      <c r="A30" s="93" t="s">
        <v>19</v>
      </c>
      <c r="B30" s="94" t="s">
        <v>490</v>
      </c>
      <c r="C30" s="95">
        <f>320757654-0+13000000</f>
        <v>333757654</v>
      </c>
      <c r="D30" s="95">
        <f>2387313258-2270000000</f>
        <v>117313258</v>
      </c>
    </row>
    <row r="31" spans="1:4" ht="18" customHeight="1" thickBot="1" x14ac:dyDescent="0.3">
      <c r="A31" s="97" t="s">
        <v>19</v>
      </c>
      <c r="B31" s="28" t="s">
        <v>491</v>
      </c>
      <c r="C31" s="98">
        <v>0</v>
      </c>
      <c r="D31" s="98">
        <v>2270000000</v>
      </c>
    </row>
    <row r="32" spans="1:4" s="15" customFormat="1" ht="24.95" customHeight="1" thickBot="1" x14ac:dyDescent="0.3">
      <c r="A32" s="157" t="s">
        <v>492</v>
      </c>
      <c r="B32" s="158"/>
      <c r="C32" s="96">
        <f>SUM(C29:C30)</f>
        <v>1127402687</v>
      </c>
      <c r="D32" s="96">
        <f t="shared" ref="D32" si="2">SUM(D29:D30)</f>
        <v>1017299144</v>
      </c>
    </row>
    <row r="33" spans="1:4" ht="20.100000000000001" customHeight="1" thickBot="1" x14ac:dyDescent="0.3">
      <c r="A33" s="159" t="s">
        <v>20</v>
      </c>
      <c r="B33" s="160"/>
      <c r="C33" s="57">
        <f>+C29+C30+C31</f>
        <v>1127402687</v>
      </c>
      <c r="D33" s="57">
        <f t="shared" ref="D33" si="3">+D29+D30+D31</f>
        <v>3287299144</v>
      </c>
    </row>
  </sheetData>
  <mergeCells count="10">
    <mergeCell ref="A32:B32"/>
    <mergeCell ref="A33:B33"/>
    <mergeCell ref="A7:B8"/>
    <mergeCell ref="A1:B1"/>
    <mergeCell ref="C7:D7"/>
    <mergeCell ref="A20:B20"/>
    <mergeCell ref="A21:B21"/>
    <mergeCell ref="A3:D3"/>
    <mergeCell ref="A4:D4"/>
    <mergeCell ref="C1:D1"/>
  </mergeCells>
  <printOptions horizontalCentered="1"/>
  <pageMargins left="0.59055118110236227" right="0.59055118110236227" top="0.78740157480314965" bottom="0.59055118110236227" header="0.31496062992125984" footer="0.31496062992125984"/>
  <pageSetup paperSize="9" scale="81" orientation="landscape" r:id="rId1"/>
  <headerFooter>
    <oddHeader xml:space="preserve">&amp;L&amp;"Times New Roman,Normál"&amp;10Nagycenk Nagyközség Önkormányzata&amp;C&amp;"Times New Roman,Félkövér"&amp;10KÖLTSÉGVETÉS MÓDOSÍTÁSA 2024.
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50"/>
  <sheetViews>
    <sheetView zoomScaleNormal="100" zoomScalePageLayoutView="55" workbookViewId="0">
      <selection activeCell="B14" sqref="B14"/>
    </sheetView>
  </sheetViews>
  <sheetFormatPr defaultColWidth="9.140625" defaultRowHeight="20.100000000000001" customHeight="1" x14ac:dyDescent="0.25"/>
  <cols>
    <col min="1" max="1" width="60.85546875" style="14" bestFit="1" customWidth="1"/>
    <col min="2" max="2" width="7.42578125" style="9" bestFit="1" customWidth="1"/>
    <col min="3" max="4" width="16.85546875" style="12" bestFit="1" customWidth="1"/>
    <col min="5" max="16384" width="9.140625" style="1"/>
  </cols>
  <sheetData>
    <row r="1" spans="1:4" ht="20.100000000000001" customHeight="1" x14ac:dyDescent="0.25">
      <c r="A1" s="165"/>
      <c r="B1" s="166"/>
      <c r="C1" s="170" t="s">
        <v>532</v>
      </c>
      <c r="D1" s="170"/>
    </row>
    <row r="2" spans="1:4" ht="20.100000000000001" customHeight="1" x14ac:dyDescent="0.25">
      <c r="A2" s="9"/>
    </row>
    <row r="3" spans="1:4" ht="20.100000000000001" customHeight="1" x14ac:dyDescent="0.25">
      <c r="A3" s="169" t="s">
        <v>395</v>
      </c>
      <c r="B3" s="169"/>
      <c r="C3" s="169"/>
      <c r="D3" s="169"/>
    </row>
    <row r="4" spans="1:4" ht="20.100000000000001" customHeight="1" x14ac:dyDescent="0.25">
      <c r="A4" s="175">
        <v>2024</v>
      </c>
      <c r="B4" s="175"/>
      <c r="C4" s="175"/>
      <c r="D4" s="175"/>
    </row>
    <row r="5" spans="1:4" ht="20.100000000000001" customHeight="1" x14ac:dyDescent="0.25">
      <c r="A5" s="139"/>
      <c r="B5" s="139"/>
      <c r="C5" s="139"/>
      <c r="D5" s="139"/>
    </row>
    <row r="6" spans="1:4" ht="20.100000000000001" customHeight="1" thickBot="1" x14ac:dyDescent="0.3">
      <c r="A6" s="139"/>
      <c r="B6" s="139"/>
      <c r="C6" s="139"/>
      <c r="D6" s="139"/>
    </row>
    <row r="7" spans="1:4" s="2" customFormat="1" ht="20.100000000000001" customHeight="1" x14ac:dyDescent="0.25">
      <c r="A7" s="171" t="s">
        <v>469</v>
      </c>
      <c r="B7" s="172"/>
      <c r="C7" s="167" t="s">
        <v>493</v>
      </c>
      <c r="D7" s="167"/>
    </row>
    <row r="8" spans="1:4" s="10" customFormat="1" ht="18" customHeight="1" x14ac:dyDescent="0.25">
      <c r="A8" s="173"/>
      <c r="B8" s="174"/>
      <c r="C8" s="54" t="s">
        <v>398</v>
      </c>
      <c r="D8" s="54" t="s">
        <v>399</v>
      </c>
    </row>
    <row r="9" spans="1:4" s="2" customFormat="1" ht="15" x14ac:dyDescent="0.25">
      <c r="A9" s="61" t="s">
        <v>39</v>
      </c>
      <c r="B9" s="8" t="s">
        <v>53</v>
      </c>
      <c r="C9" s="18">
        <v>32902200</v>
      </c>
      <c r="D9" s="18">
        <v>31191810</v>
      </c>
    </row>
    <row r="10" spans="1:4" s="2" customFormat="1" ht="15" x14ac:dyDescent="0.25">
      <c r="A10" s="61" t="s">
        <v>40</v>
      </c>
      <c r="B10" s="8" t="s">
        <v>54</v>
      </c>
      <c r="C10" s="18"/>
      <c r="D10" s="18"/>
    </row>
    <row r="11" spans="1:4" s="2" customFormat="1" ht="15" x14ac:dyDescent="0.25">
      <c r="A11" s="61" t="s">
        <v>41</v>
      </c>
      <c r="B11" s="8" t="s">
        <v>55</v>
      </c>
      <c r="C11" s="18">
        <v>945000</v>
      </c>
      <c r="D11" s="18">
        <v>2255640</v>
      </c>
    </row>
    <row r="12" spans="1:4" s="2" customFormat="1" ht="15" x14ac:dyDescent="0.25">
      <c r="A12" s="61" t="s">
        <v>42</v>
      </c>
      <c r="B12" s="8" t="s">
        <v>56</v>
      </c>
      <c r="C12" s="18"/>
      <c r="D12" s="18">
        <v>825564</v>
      </c>
    </row>
    <row r="13" spans="1:4" s="2" customFormat="1" ht="15" x14ac:dyDescent="0.25">
      <c r="A13" s="61" t="s">
        <v>43</v>
      </c>
      <c r="B13" s="8" t="s">
        <v>57</v>
      </c>
      <c r="C13" s="18"/>
      <c r="D13" s="18"/>
    </row>
    <row r="14" spans="1:4" s="2" customFormat="1" ht="15" x14ac:dyDescent="0.25">
      <c r="A14" s="61" t="s">
        <v>44</v>
      </c>
      <c r="B14" s="8" t="s">
        <v>58</v>
      </c>
      <c r="C14" s="18"/>
      <c r="D14" s="18"/>
    </row>
    <row r="15" spans="1:4" s="2" customFormat="1" ht="15" x14ac:dyDescent="0.25">
      <c r="A15" s="61" t="s">
        <v>45</v>
      </c>
      <c r="B15" s="8" t="s">
        <v>59</v>
      </c>
      <c r="C15" s="18">
        <v>3550000</v>
      </c>
      <c r="D15" s="18">
        <v>3150000</v>
      </c>
    </row>
    <row r="16" spans="1:4" s="2" customFormat="1" ht="15" x14ac:dyDescent="0.25">
      <c r="A16" s="61" t="s">
        <v>46</v>
      </c>
      <c r="B16" s="8" t="s">
        <v>60</v>
      </c>
      <c r="C16" s="18">
        <v>0</v>
      </c>
      <c r="D16" s="18">
        <v>0</v>
      </c>
    </row>
    <row r="17" spans="1:4" s="2" customFormat="1" ht="15" x14ac:dyDescent="0.25">
      <c r="A17" s="61" t="s">
        <v>47</v>
      </c>
      <c r="B17" s="8" t="s">
        <v>61</v>
      </c>
      <c r="C17" s="18">
        <v>97524</v>
      </c>
      <c r="D17" s="18">
        <v>113400</v>
      </c>
    </row>
    <row r="18" spans="1:4" s="2" customFormat="1" ht="15" x14ac:dyDescent="0.25">
      <c r="A18" s="61" t="s">
        <v>48</v>
      </c>
      <c r="B18" s="8" t="s">
        <v>62</v>
      </c>
      <c r="C18" s="18"/>
      <c r="D18" s="18"/>
    </row>
    <row r="19" spans="1:4" s="2" customFormat="1" ht="15" x14ac:dyDescent="0.25">
      <c r="A19" s="61" t="s">
        <v>49</v>
      </c>
      <c r="B19" s="8" t="s">
        <v>63</v>
      </c>
      <c r="C19" s="18">
        <v>0</v>
      </c>
      <c r="D19" s="18"/>
    </row>
    <row r="20" spans="1:4" s="2" customFormat="1" ht="15" x14ac:dyDescent="0.25">
      <c r="A20" s="61" t="s">
        <v>50</v>
      </c>
      <c r="B20" s="8" t="s">
        <v>64</v>
      </c>
      <c r="C20" s="18">
        <v>0</v>
      </c>
      <c r="D20" s="18"/>
    </row>
    <row r="21" spans="1:4" s="2" customFormat="1" ht="15" x14ac:dyDescent="0.25">
      <c r="A21" s="61" t="s">
        <v>51</v>
      </c>
      <c r="B21" s="8" t="s">
        <v>65</v>
      </c>
      <c r="C21" s="18">
        <v>1290000</v>
      </c>
      <c r="D21" s="18">
        <v>1078376</v>
      </c>
    </row>
    <row r="22" spans="1:4" s="2" customFormat="1" ht="15" x14ac:dyDescent="0.25">
      <c r="A22" s="62" t="s">
        <v>52</v>
      </c>
      <c r="B22" s="13" t="s">
        <v>66</v>
      </c>
      <c r="C22" s="74">
        <f>SUM(C9:C21)</f>
        <v>38784724</v>
      </c>
      <c r="D22" s="74">
        <f>SUM(D9:D21)</f>
        <v>38614790</v>
      </c>
    </row>
    <row r="23" spans="1:4" s="2" customFormat="1" ht="15" x14ac:dyDescent="0.25">
      <c r="A23" s="61" t="s">
        <v>67</v>
      </c>
      <c r="B23" s="8" t="s">
        <v>104</v>
      </c>
      <c r="C23" s="18">
        <v>10764000</v>
      </c>
      <c r="D23" s="18">
        <v>11182046</v>
      </c>
    </row>
    <row r="24" spans="1:4" s="2" customFormat="1" ht="30" x14ac:dyDescent="0.25">
      <c r="A24" s="61" t="s">
        <v>68</v>
      </c>
      <c r="B24" s="8" t="s">
        <v>105</v>
      </c>
      <c r="C24" s="18">
        <v>312000</v>
      </c>
      <c r="D24" s="18">
        <v>1181611</v>
      </c>
    </row>
    <row r="25" spans="1:4" s="2" customFormat="1" ht="15" x14ac:dyDescent="0.25">
      <c r="A25" s="61" t="s">
        <v>69</v>
      </c>
      <c r="B25" s="8" t="s">
        <v>106</v>
      </c>
      <c r="C25" s="18">
        <v>1098000</v>
      </c>
      <c r="D25" s="18">
        <v>835112</v>
      </c>
    </row>
    <row r="26" spans="1:4" s="2" customFormat="1" ht="15" x14ac:dyDescent="0.25">
      <c r="A26" s="62" t="s">
        <v>70</v>
      </c>
      <c r="B26" s="13" t="s">
        <v>107</v>
      </c>
      <c r="C26" s="74">
        <f>SUM(C23:C25)</f>
        <v>12174000</v>
      </c>
      <c r="D26" s="74">
        <f>SUM(D23:D25)</f>
        <v>13198769</v>
      </c>
    </row>
    <row r="27" spans="1:4" s="2" customFormat="1" ht="30" customHeight="1" x14ac:dyDescent="0.25">
      <c r="A27" s="63" t="s">
        <v>71</v>
      </c>
      <c r="B27" s="64" t="s">
        <v>0</v>
      </c>
      <c r="C27" s="77">
        <f>+C26+C22</f>
        <v>50958724</v>
      </c>
      <c r="D27" s="77">
        <f>+D26+D22</f>
        <v>51813559</v>
      </c>
    </row>
    <row r="28" spans="1:4" s="2" customFormat="1" ht="30" customHeight="1" x14ac:dyDescent="0.25">
      <c r="A28" s="63" t="s">
        <v>21</v>
      </c>
      <c r="B28" s="64" t="s">
        <v>1</v>
      </c>
      <c r="C28" s="77">
        <v>7217254</v>
      </c>
      <c r="D28" s="77">
        <v>5896289</v>
      </c>
    </row>
    <row r="29" spans="1:4" s="2" customFormat="1" ht="15" x14ac:dyDescent="0.25">
      <c r="A29" s="61" t="s">
        <v>72</v>
      </c>
      <c r="B29" s="8" t="s">
        <v>108</v>
      </c>
      <c r="C29" s="18">
        <v>2680000</v>
      </c>
      <c r="D29" s="18">
        <v>2617987</v>
      </c>
    </row>
    <row r="30" spans="1:4" s="2" customFormat="1" ht="15" x14ac:dyDescent="0.25">
      <c r="A30" s="61" t="s">
        <v>73</v>
      </c>
      <c r="B30" s="8" t="s">
        <v>109</v>
      </c>
      <c r="C30" s="18">
        <v>5820000</v>
      </c>
      <c r="D30" s="18">
        <v>5012656</v>
      </c>
    </row>
    <row r="31" spans="1:4" s="2" customFormat="1" ht="15" x14ac:dyDescent="0.25">
      <c r="A31" s="61" t="s">
        <v>74</v>
      </c>
      <c r="B31" s="8" t="s">
        <v>110</v>
      </c>
      <c r="C31" s="18"/>
      <c r="D31" s="18"/>
    </row>
    <row r="32" spans="1:4" s="2" customFormat="1" ht="15" x14ac:dyDescent="0.25">
      <c r="A32" s="62" t="s">
        <v>75</v>
      </c>
      <c r="B32" s="13" t="s">
        <v>111</v>
      </c>
      <c r="C32" s="74">
        <f>SUM(C29:C31)</f>
        <v>8500000</v>
      </c>
      <c r="D32" s="74">
        <f>SUM(D29:D31)</f>
        <v>7630643</v>
      </c>
    </row>
    <row r="33" spans="1:4" s="2" customFormat="1" ht="15" x14ac:dyDescent="0.25">
      <c r="A33" s="61" t="s">
        <v>76</v>
      </c>
      <c r="B33" s="8" t="s">
        <v>112</v>
      </c>
      <c r="C33" s="18">
        <v>1195000</v>
      </c>
      <c r="D33" s="18">
        <v>1496350</v>
      </c>
    </row>
    <row r="34" spans="1:4" s="2" customFormat="1" ht="15" x14ac:dyDescent="0.25">
      <c r="A34" s="61" t="s">
        <v>77</v>
      </c>
      <c r="B34" s="8" t="s">
        <v>113</v>
      </c>
      <c r="C34" s="18">
        <v>490000</v>
      </c>
      <c r="D34" s="18">
        <v>485344</v>
      </c>
    </row>
    <row r="35" spans="1:4" s="2" customFormat="1" ht="15" x14ac:dyDescent="0.25">
      <c r="A35" s="62" t="s">
        <v>78</v>
      </c>
      <c r="B35" s="13" t="s">
        <v>114</v>
      </c>
      <c r="C35" s="74">
        <f>SUM(C33:C34)</f>
        <v>1685000</v>
      </c>
      <c r="D35" s="74">
        <f>SUM(D33:D34)</f>
        <v>1981694</v>
      </c>
    </row>
    <row r="36" spans="1:4" s="2" customFormat="1" ht="15" x14ac:dyDescent="0.25">
      <c r="A36" s="61" t="s">
        <v>79</v>
      </c>
      <c r="B36" s="8" t="s">
        <v>115</v>
      </c>
      <c r="C36" s="18">
        <v>22110000</v>
      </c>
      <c r="D36" s="18">
        <v>17840130</v>
      </c>
    </row>
    <row r="37" spans="1:4" s="2" customFormat="1" ht="15" x14ac:dyDescent="0.25">
      <c r="A37" s="61" t="s">
        <v>80</v>
      </c>
      <c r="B37" s="8" t="s">
        <v>116</v>
      </c>
      <c r="C37" s="18">
        <v>0</v>
      </c>
      <c r="D37" s="18"/>
    </row>
    <row r="38" spans="1:4" s="2" customFormat="1" ht="15" x14ac:dyDescent="0.25">
      <c r="A38" s="61" t="s">
        <v>81</v>
      </c>
      <c r="B38" s="8" t="s">
        <v>117</v>
      </c>
      <c r="C38" s="18">
        <v>1000000</v>
      </c>
      <c r="D38" s="18">
        <v>7476632</v>
      </c>
    </row>
    <row r="39" spans="1:4" s="2" customFormat="1" ht="15" x14ac:dyDescent="0.25">
      <c r="A39" s="61" t="s">
        <v>82</v>
      </c>
      <c r="B39" s="8" t="s">
        <v>118</v>
      </c>
      <c r="C39" s="18">
        <v>9250000</v>
      </c>
      <c r="D39" s="18">
        <v>15771964</v>
      </c>
    </row>
    <row r="40" spans="1:4" s="2" customFormat="1" ht="15" x14ac:dyDescent="0.25">
      <c r="A40" s="61" t="s">
        <v>83</v>
      </c>
      <c r="B40" s="8" t="s">
        <v>119</v>
      </c>
      <c r="C40" s="18">
        <v>3000000</v>
      </c>
      <c r="D40" s="18">
        <v>1533244</v>
      </c>
    </row>
    <row r="41" spans="1:4" s="2" customFormat="1" ht="15" x14ac:dyDescent="0.25">
      <c r="A41" s="61" t="s">
        <v>84</v>
      </c>
      <c r="B41" s="8" t="s">
        <v>120</v>
      </c>
      <c r="C41" s="18">
        <v>7400000</v>
      </c>
      <c r="D41" s="18">
        <v>7408179</v>
      </c>
    </row>
    <row r="42" spans="1:4" s="2" customFormat="1" ht="15" x14ac:dyDescent="0.25">
      <c r="A42" s="61" t="s">
        <v>85</v>
      </c>
      <c r="B42" s="8" t="s">
        <v>121</v>
      </c>
      <c r="C42" s="18">
        <v>10280000</v>
      </c>
      <c r="D42" s="18">
        <v>10169903</v>
      </c>
    </row>
    <row r="43" spans="1:4" s="2" customFormat="1" ht="15" x14ac:dyDescent="0.25">
      <c r="A43" s="62" t="s">
        <v>86</v>
      </c>
      <c r="B43" s="13" t="s">
        <v>122</v>
      </c>
      <c r="C43" s="74">
        <f>SUM(C36:C42)</f>
        <v>53040000</v>
      </c>
      <c r="D43" s="74">
        <f>SUM(D36:D42)</f>
        <v>60200052</v>
      </c>
    </row>
    <row r="44" spans="1:4" s="2" customFormat="1" ht="15" x14ac:dyDescent="0.25">
      <c r="A44" s="61" t="s">
        <v>87</v>
      </c>
      <c r="B44" s="8" t="s">
        <v>123</v>
      </c>
      <c r="C44" s="18">
        <v>100000</v>
      </c>
      <c r="D44" s="18">
        <v>71235</v>
      </c>
    </row>
    <row r="45" spans="1:4" s="2" customFormat="1" ht="15" x14ac:dyDescent="0.25">
      <c r="A45" s="61" t="s">
        <v>88</v>
      </c>
      <c r="B45" s="8" t="s">
        <v>124</v>
      </c>
      <c r="C45" s="18">
        <v>200000</v>
      </c>
      <c r="D45" s="18">
        <v>139900</v>
      </c>
    </row>
    <row r="46" spans="1:4" s="2" customFormat="1" ht="15" x14ac:dyDescent="0.25">
      <c r="A46" s="62" t="s">
        <v>89</v>
      </c>
      <c r="B46" s="13" t="s">
        <v>125</v>
      </c>
      <c r="C46" s="74">
        <f>SUM(C44:C45)</f>
        <v>300000</v>
      </c>
      <c r="D46" s="74">
        <f>SUM(D44:D45)</f>
        <v>211135</v>
      </c>
    </row>
    <row r="47" spans="1:4" s="2" customFormat="1" ht="15" x14ac:dyDescent="0.25">
      <c r="A47" s="61" t="s">
        <v>90</v>
      </c>
      <c r="B47" s="8" t="s">
        <v>126</v>
      </c>
      <c r="C47" s="18">
        <v>25607926</v>
      </c>
      <c r="D47" s="18">
        <v>18020324</v>
      </c>
    </row>
    <row r="48" spans="1:4" s="2" customFormat="1" ht="15" x14ac:dyDescent="0.25">
      <c r="A48" s="61" t="s">
        <v>91</v>
      </c>
      <c r="B48" s="8" t="s">
        <v>127</v>
      </c>
      <c r="C48" s="18">
        <v>20348574</v>
      </c>
      <c r="D48" s="18">
        <v>31767000</v>
      </c>
    </row>
    <row r="49" spans="1:4" s="2" customFormat="1" ht="15" x14ac:dyDescent="0.25">
      <c r="A49" s="61" t="s">
        <v>92</v>
      </c>
      <c r="B49" s="8" t="s">
        <v>128</v>
      </c>
      <c r="C49" s="18">
        <v>0</v>
      </c>
      <c r="D49" s="18"/>
    </row>
    <row r="50" spans="1:4" s="2" customFormat="1" ht="15" x14ac:dyDescent="0.25">
      <c r="A50" s="61" t="s">
        <v>93</v>
      </c>
      <c r="B50" s="8" t="s">
        <v>129</v>
      </c>
      <c r="C50" s="18">
        <v>0</v>
      </c>
      <c r="D50" s="18">
        <v>184978</v>
      </c>
    </row>
    <row r="51" spans="1:4" s="2" customFormat="1" ht="15" x14ac:dyDescent="0.25">
      <c r="A51" s="61" t="s">
        <v>94</v>
      </c>
      <c r="B51" s="8" t="s">
        <v>130</v>
      </c>
      <c r="C51" s="18">
        <v>31319169</v>
      </c>
      <c r="D51" s="18">
        <v>38126907</v>
      </c>
    </row>
    <row r="52" spans="1:4" s="2" customFormat="1" ht="15" x14ac:dyDescent="0.25">
      <c r="A52" s="62" t="s">
        <v>95</v>
      </c>
      <c r="B52" s="13" t="s">
        <v>131</v>
      </c>
      <c r="C52" s="74">
        <f>SUM(C47:C51)</f>
        <v>77275669</v>
      </c>
      <c r="D52" s="74">
        <f>SUM(D47:D51)</f>
        <v>88099209</v>
      </c>
    </row>
    <row r="53" spans="1:4" s="2" customFormat="1" ht="30" customHeight="1" x14ac:dyDescent="0.25">
      <c r="A53" s="63" t="s">
        <v>22</v>
      </c>
      <c r="B53" s="64" t="s">
        <v>2</v>
      </c>
      <c r="C53" s="77">
        <f>+C52+C46+C43+C35+C32</f>
        <v>140800669</v>
      </c>
      <c r="D53" s="77">
        <f>+D52+D46+D43+D35+D32</f>
        <v>158122733</v>
      </c>
    </row>
    <row r="54" spans="1:4" s="2" customFormat="1" ht="15" x14ac:dyDescent="0.25">
      <c r="A54" s="61" t="s">
        <v>96</v>
      </c>
      <c r="B54" s="8" t="s">
        <v>132</v>
      </c>
      <c r="C54" s="18"/>
      <c r="D54" s="18"/>
    </row>
    <row r="55" spans="1:4" s="2" customFormat="1" ht="15" x14ac:dyDescent="0.25">
      <c r="A55" s="61" t="s">
        <v>97</v>
      </c>
      <c r="B55" s="8" t="s">
        <v>133</v>
      </c>
      <c r="C55" s="18"/>
      <c r="D55" s="18"/>
    </row>
    <row r="56" spans="1:4" s="2" customFormat="1" ht="15" x14ac:dyDescent="0.25">
      <c r="A56" s="61" t="s">
        <v>98</v>
      </c>
      <c r="B56" s="8" t="s">
        <v>134</v>
      </c>
      <c r="C56" s="18"/>
      <c r="D56" s="18"/>
    </row>
    <row r="57" spans="1:4" s="2" customFormat="1" ht="15" x14ac:dyDescent="0.25">
      <c r="A57" s="61" t="s">
        <v>99</v>
      </c>
      <c r="B57" s="8" t="s">
        <v>135</v>
      </c>
      <c r="C57" s="18">
        <v>500000</v>
      </c>
      <c r="D57" s="18">
        <v>499280</v>
      </c>
    </row>
    <row r="58" spans="1:4" s="2" customFormat="1" ht="15" x14ac:dyDescent="0.25">
      <c r="A58" s="61" t="s">
        <v>100</v>
      </c>
      <c r="B58" s="8" t="s">
        <v>136</v>
      </c>
      <c r="C58" s="18"/>
      <c r="D58" s="18"/>
    </row>
    <row r="59" spans="1:4" s="2" customFormat="1" ht="15" x14ac:dyDescent="0.25">
      <c r="A59" s="61" t="s">
        <v>101</v>
      </c>
      <c r="B59" s="8" t="s">
        <v>137</v>
      </c>
      <c r="C59" s="18"/>
      <c r="D59" s="18"/>
    </row>
    <row r="60" spans="1:4" s="2" customFormat="1" ht="15" x14ac:dyDescent="0.25">
      <c r="A60" s="61" t="s">
        <v>102</v>
      </c>
      <c r="B60" s="8" t="s">
        <v>138</v>
      </c>
      <c r="C60" s="18"/>
      <c r="D60" s="18"/>
    </row>
    <row r="61" spans="1:4" s="2" customFormat="1" ht="15" x14ac:dyDescent="0.25">
      <c r="A61" s="61" t="s">
        <v>103</v>
      </c>
      <c r="B61" s="8" t="s">
        <v>139</v>
      </c>
      <c r="C61" s="18">
        <v>1400000</v>
      </c>
      <c r="D61" s="18">
        <v>1339500</v>
      </c>
    </row>
    <row r="62" spans="1:4" s="2" customFormat="1" ht="30" customHeight="1" x14ac:dyDescent="0.25">
      <c r="A62" s="63" t="s">
        <v>23</v>
      </c>
      <c r="B62" s="64" t="s">
        <v>3</v>
      </c>
      <c r="C62" s="77">
        <f>SUM(C54:C61)</f>
        <v>1900000</v>
      </c>
      <c r="D62" s="77">
        <f>SUM(D54:D61)</f>
        <v>1838780</v>
      </c>
    </row>
    <row r="63" spans="1:4" s="2" customFormat="1" ht="15" x14ac:dyDescent="0.25">
      <c r="A63" s="61" t="s">
        <v>151</v>
      </c>
      <c r="B63" s="8" t="s">
        <v>140</v>
      </c>
      <c r="C63" s="18"/>
      <c r="D63" s="18"/>
    </row>
    <row r="64" spans="1:4" s="2" customFormat="1" ht="15" x14ac:dyDescent="0.25">
      <c r="A64" s="61" t="s">
        <v>473</v>
      </c>
      <c r="B64" s="8" t="s">
        <v>474</v>
      </c>
      <c r="C64" s="18"/>
      <c r="D64" s="18"/>
    </row>
    <row r="65" spans="1:4" s="2" customFormat="1" ht="15" x14ac:dyDescent="0.25">
      <c r="A65" s="61" t="s">
        <v>475</v>
      </c>
      <c r="B65" s="8" t="s">
        <v>476</v>
      </c>
      <c r="C65" s="18">
        <v>53432279</v>
      </c>
      <c r="D65" s="18">
        <v>53432279</v>
      </c>
    </row>
    <row r="66" spans="1:4" s="2" customFormat="1" ht="30" x14ac:dyDescent="0.25">
      <c r="A66" s="61" t="s">
        <v>152</v>
      </c>
      <c r="B66" s="8" t="s">
        <v>141</v>
      </c>
      <c r="C66" s="18"/>
      <c r="D66" s="18"/>
    </row>
    <row r="67" spans="1:4" s="2" customFormat="1" ht="30" x14ac:dyDescent="0.25">
      <c r="A67" s="61" t="s">
        <v>153</v>
      </c>
      <c r="B67" s="8" t="s">
        <v>142</v>
      </c>
      <c r="C67" s="18"/>
      <c r="D67" s="18"/>
    </row>
    <row r="68" spans="1:4" s="2" customFormat="1" ht="30" x14ac:dyDescent="0.25">
      <c r="A68" s="61" t="s">
        <v>154</v>
      </c>
      <c r="B68" s="8" t="s">
        <v>143</v>
      </c>
      <c r="C68" s="18"/>
      <c r="D68" s="18"/>
    </row>
    <row r="69" spans="1:4" s="2" customFormat="1" ht="15" x14ac:dyDescent="0.25">
      <c r="A69" s="61" t="s">
        <v>155</v>
      </c>
      <c r="B69" s="8" t="s">
        <v>144</v>
      </c>
      <c r="C69" s="18">
        <v>1504800</v>
      </c>
      <c r="D69" s="18">
        <v>1354800</v>
      </c>
    </row>
    <row r="70" spans="1:4" s="2" customFormat="1" ht="30" x14ac:dyDescent="0.25">
      <c r="A70" s="61" t="s">
        <v>156</v>
      </c>
      <c r="B70" s="8" t="s">
        <v>145</v>
      </c>
      <c r="C70" s="18"/>
      <c r="D70" s="18"/>
    </row>
    <row r="71" spans="1:4" s="2" customFormat="1" ht="30" x14ac:dyDescent="0.25">
      <c r="A71" s="61" t="s">
        <v>157</v>
      </c>
      <c r="B71" s="8" t="s">
        <v>146</v>
      </c>
      <c r="C71" s="18"/>
      <c r="D71" s="18"/>
    </row>
    <row r="72" spans="1:4" s="2" customFormat="1" ht="15" x14ac:dyDescent="0.25">
      <c r="A72" s="61" t="s">
        <v>158</v>
      </c>
      <c r="B72" s="8" t="s">
        <v>147</v>
      </c>
      <c r="C72" s="18"/>
      <c r="D72" s="18"/>
    </row>
    <row r="73" spans="1:4" s="2" customFormat="1" ht="15" x14ac:dyDescent="0.25">
      <c r="A73" s="61" t="s">
        <v>159</v>
      </c>
      <c r="B73" s="8" t="s">
        <v>148</v>
      </c>
      <c r="C73" s="18"/>
      <c r="D73" s="18"/>
    </row>
    <row r="74" spans="1:4" s="2" customFormat="1" ht="15" x14ac:dyDescent="0.25">
      <c r="A74" s="61" t="s">
        <v>160</v>
      </c>
      <c r="B74" s="8" t="s">
        <v>149</v>
      </c>
      <c r="C74" s="18">
        <v>13055670</v>
      </c>
      <c r="D74" s="18">
        <v>12316307</v>
      </c>
    </row>
    <row r="75" spans="1:4" s="2" customFormat="1" ht="15" x14ac:dyDescent="0.25">
      <c r="A75" s="61" t="s">
        <v>161</v>
      </c>
      <c r="B75" s="8" t="s">
        <v>150</v>
      </c>
      <c r="C75" s="18">
        <v>212584562</v>
      </c>
      <c r="D75" s="18">
        <v>360799968</v>
      </c>
    </row>
    <row r="76" spans="1:4" s="2" customFormat="1" ht="15" x14ac:dyDescent="0.25">
      <c r="A76" s="61" t="s">
        <v>162</v>
      </c>
      <c r="B76" s="8" t="s">
        <v>150</v>
      </c>
      <c r="C76" s="18"/>
      <c r="D76" s="18"/>
    </row>
    <row r="77" spans="1:4" s="2" customFormat="1" ht="30" customHeight="1" x14ac:dyDescent="0.25">
      <c r="A77" s="63" t="s">
        <v>24</v>
      </c>
      <c r="B77" s="64" t="s">
        <v>4</v>
      </c>
      <c r="C77" s="77">
        <f>SUM(C63:C76)</f>
        <v>280577311</v>
      </c>
      <c r="D77" s="77">
        <f>SUM(D63:D76)</f>
        <v>427903354</v>
      </c>
    </row>
    <row r="78" spans="1:4" s="2" customFormat="1" ht="15" x14ac:dyDescent="0.25">
      <c r="A78" s="61" t="s">
        <v>163</v>
      </c>
      <c r="B78" s="8" t="s">
        <v>203</v>
      </c>
      <c r="C78" s="18"/>
      <c r="D78" s="18"/>
    </row>
    <row r="79" spans="1:4" s="2" customFormat="1" ht="15" x14ac:dyDescent="0.25">
      <c r="A79" s="61" t="s">
        <v>164</v>
      </c>
      <c r="B79" s="8" t="s">
        <v>204</v>
      </c>
      <c r="C79" s="18">
        <v>169205560</v>
      </c>
      <c r="D79" s="18">
        <v>120386043</v>
      </c>
    </row>
    <row r="80" spans="1:4" s="2" customFormat="1" ht="15" x14ac:dyDescent="0.25">
      <c r="A80" s="61" t="s">
        <v>165</v>
      </c>
      <c r="B80" s="8" t="s">
        <v>205</v>
      </c>
      <c r="C80" s="18"/>
      <c r="D80" s="18"/>
    </row>
    <row r="81" spans="1:4" s="2" customFormat="1" ht="15" x14ac:dyDescent="0.25">
      <c r="A81" s="61" t="s">
        <v>166</v>
      </c>
      <c r="B81" s="8" t="s">
        <v>206</v>
      </c>
      <c r="C81" s="18">
        <v>0</v>
      </c>
      <c r="D81" s="18">
        <v>2207171</v>
      </c>
    </row>
    <row r="82" spans="1:4" s="2" customFormat="1" ht="15" x14ac:dyDescent="0.25">
      <c r="A82" s="61" t="s">
        <v>167</v>
      </c>
      <c r="B82" s="8" t="s">
        <v>207</v>
      </c>
      <c r="C82" s="18"/>
      <c r="D82" s="18"/>
    </row>
    <row r="83" spans="1:4" s="2" customFormat="1" ht="15" x14ac:dyDescent="0.25">
      <c r="A83" s="61" t="s">
        <v>168</v>
      </c>
      <c r="B83" s="8" t="s">
        <v>208</v>
      </c>
      <c r="C83" s="18"/>
      <c r="D83" s="18"/>
    </row>
    <row r="84" spans="1:4" s="2" customFormat="1" ht="15" x14ac:dyDescent="0.25">
      <c r="A84" s="61" t="s">
        <v>169</v>
      </c>
      <c r="B84" s="8" t="s">
        <v>209</v>
      </c>
      <c r="C84" s="18">
        <v>45589084</v>
      </c>
      <c r="D84" s="18">
        <v>18214860</v>
      </c>
    </row>
    <row r="85" spans="1:4" s="2" customFormat="1" ht="30" customHeight="1" x14ac:dyDescent="0.25">
      <c r="A85" s="63" t="s">
        <v>170</v>
      </c>
      <c r="B85" s="64" t="s">
        <v>5</v>
      </c>
      <c r="C85" s="77">
        <f>SUM(C78:C84)</f>
        <v>214794644</v>
      </c>
      <c r="D85" s="77">
        <f>SUM(D78:D84)</f>
        <v>140808074</v>
      </c>
    </row>
    <row r="86" spans="1:4" s="2" customFormat="1" ht="15" x14ac:dyDescent="0.25">
      <c r="A86" s="61" t="s">
        <v>437</v>
      </c>
      <c r="B86" s="8" t="s">
        <v>210</v>
      </c>
      <c r="C86" s="18">
        <v>106824292</v>
      </c>
      <c r="D86" s="18">
        <v>88899059</v>
      </c>
    </row>
    <row r="87" spans="1:4" s="2" customFormat="1" ht="15" x14ac:dyDescent="0.25">
      <c r="A87" s="61" t="s">
        <v>438</v>
      </c>
      <c r="B87" s="8" t="s">
        <v>211</v>
      </c>
      <c r="C87" s="18"/>
      <c r="D87" s="18"/>
    </row>
    <row r="88" spans="1:4" s="2" customFormat="1" ht="15" x14ac:dyDescent="0.25">
      <c r="A88" s="61" t="s">
        <v>171</v>
      </c>
      <c r="B88" s="8" t="s">
        <v>212</v>
      </c>
      <c r="C88" s="18"/>
      <c r="D88" s="18">
        <v>0</v>
      </c>
    </row>
    <row r="89" spans="1:4" s="2" customFormat="1" ht="15" x14ac:dyDescent="0.25">
      <c r="A89" s="61" t="s">
        <v>172</v>
      </c>
      <c r="B89" s="8" t="s">
        <v>213</v>
      </c>
      <c r="C89" s="18">
        <v>28842559</v>
      </c>
      <c r="D89" s="18">
        <v>23747763</v>
      </c>
    </row>
    <row r="90" spans="1:4" s="2" customFormat="1" ht="30" customHeight="1" x14ac:dyDescent="0.25">
      <c r="A90" s="63" t="s">
        <v>26</v>
      </c>
      <c r="B90" s="64" t="s">
        <v>6</v>
      </c>
      <c r="C90" s="77">
        <f>SUM(C86:C89)</f>
        <v>135666851</v>
      </c>
      <c r="D90" s="77">
        <f>SUM(D86:D89)</f>
        <v>112646822</v>
      </c>
    </row>
    <row r="91" spans="1:4" s="2" customFormat="1" ht="30" x14ac:dyDescent="0.25">
      <c r="A91" s="61" t="s">
        <v>173</v>
      </c>
      <c r="B91" s="8" t="s">
        <v>214</v>
      </c>
      <c r="C91" s="18"/>
      <c r="D91" s="18"/>
    </row>
    <row r="92" spans="1:4" s="2" customFormat="1" ht="30" x14ac:dyDescent="0.25">
      <c r="A92" s="61" t="s">
        <v>174</v>
      </c>
      <c r="B92" s="8" t="s">
        <v>215</v>
      </c>
      <c r="C92" s="18"/>
      <c r="D92" s="18"/>
    </row>
    <row r="93" spans="1:4" s="2" customFormat="1" ht="30" x14ac:dyDescent="0.25">
      <c r="A93" s="61" t="s">
        <v>175</v>
      </c>
      <c r="B93" s="8" t="s">
        <v>216</v>
      </c>
      <c r="C93" s="18"/>
      <c r="D93" s="18"/>
    </row>
    <row r="94" spans="1:4" s="2" customFormat="1" ht="15" x14ac:dyDescent="0.25">
      <c r="A94" s="61" t="s">
        <v>177</v>
      </c>
      <c r="B94" s="8" t="s">
        <v>217</v>
      </c>
      <c r="C94" s="18"/>
      <c r="D94" s="18"/>
    </row>
    <row r="95" spans="1:4" s="2" customFormat="1" ht="30" x14ac:dyDescent="0.25">
      <c r="A95" s="61" t="s">
        <v>178</v>
      </c>
      <c r="B95" s="8" t="s">
        <v>218</v>
      </c>
      <c r="C95" s="18"/>
      <c r="D95" s="18"/>
    </row>
    <row r="96" spans="1:4" s="2" customFormat="1" ht="30" x14ac:dyDescent="0.25">
      <c r="A96" s="61" t="s">
        <v>176</v>
      </c>
      <c r="B96" s="8" t="s">
        <v>219</v>
      </c>
      <c r="C96" s="18"/>
      <c r="D96" s="18">
        <v>5750007</v>
      </c>
    </row>
    <row r="97" spans="1:4" s="2" customFormat="1" ht="15" x14ac:dyDescent="0.25">
      <c r="A97" s="61" t="s">
        <v>179</v>
      </c>
      <c r="B97" s="8" t="s">
        <v>220</v>
      </c>
      <c r="C97" s="18"/>
      <c r="D97" s="18"/>
    </row>
    <row r="98" spans="1:4" s="2" customFormat="1" ht="15" x14ac:dyDescent="0.25">
      <c r="A98" s="61" t="s">
        <v>180</v>
      </c>
      <c r="B98" s="8" t="s">
        <v>221</v>
      </c>
      <c r="C98" s="18"/>
      <c r="D98" s="18"/>
    </row>
    <row r="99" spans="1:4" s="2" customFormat="1" ht="30" customHeight="1" x14ac:dyDescent="0.25">
      <c r="A99" s="63" t="s">
        <v>27</v>
      </c>
      <c r="B99" s="64" t="s">
        <v>7</v>
      </c>
      <c r="C99" s="77">
        <f>SUM(C91:C98)</f>
        <v>0</v>
      </c>
      <c r="D99" s="77">
        <f>SUM(D91:D98)</f>
        <v>5750007</v>
      </c>
    </row>
    <row r="100" spans="1:4" s="2" customFormat="1" ht="30" customHeight="1" x14ac:dyDescent="0.25">
      <c r="A100" s="65" t="s">
        <v>28</v>
      </c>
      <c r="B100" s="55" t="s">
        <v>8</v>
      </c>
      <c r="C100" s="78">
        <f>+C99+C90+C85+C77+C62+C53+C28+C27</f>
        <v>831915453</v>
      </c>
      <c r="D100" s="78">
        <f>+D99+D90+D85+D77+D62+D53+D28+D27</f>
        <v>904779618</v>
      </c>
    </row>
    <row r="101" spans="1:4" s="2" customFormat="1" ht="15" x14ac:dyDescent="0.25">
      <c r="A101" s="61" t="s">
        <v>181</v>
      </c>
      <c r="B101" s="8" t="s">
        <v>222</v>
      </c>
      <c r="C101" s="18"/>
      <c r="D101" s="18"/>
    </row>
    <row r="102" spans="1:4" s="2" customFormat="1" ht="15" x14ac:dyDescent="0.25">
      <c r="A102" s="61" t="s">
        <v>182</v>
      </c>
      <c r="B102" s="8" t="s">
        <v>223</v>
      </c>
      <c r="C102" s="18"/>
      <c r="D102" s="18"/>
    </row>
    <row r="103" spans="1:4" s="2" customFormat="1" ht="15" x14ac:dyDescent="0.25">
      <c r="A103" s="61" t="s">
        <v>183</v>
      </c>
      <c r="B103" s="8" t="s">
        <v>224</v>
      </c>
      <c r="C103" s="18"/>
      <c r="D103" s="18"/>
    </row>
    <row r="104" spans="1:4" s="2" customFormat="1" ht="15" x14ac:dyDescent="0.25">
      <c r="A104" s="61" t="s">
        <v>184</v>
      </c>
      <c r="B104" s="8" t="s">
        <v>225</v>
      </c>
      <c r="C104" s="18"/>
      <c r="D104" s="18"/>
    </row>
    <row r="105" spans="1:4" s="2" customFormat="1" ht="15" x14ac:dyDescent="0.25">
      <c r="A105" s="61" t="s">
        <v>185</v>
      </c>
      <c r="B105" s="8" t="s">
        <v>226</v>
      </c>
      <c r="C105" s="18"/>
      <c r="D105" s="18"/>
    </row>
    <row r="106" spans="1:4" s="2" customFormat="1" ht="15" x14ac:dyDescent="0.25">
      <c r="A106" s="61" t="s">
        <v>186</v>
      </c>
      <c r="B106" s="8" t="s">
        <v>227</v>
      </c>
      <c r="C106" s="18"/>
      <c r="D106" s="18"/>
    </row>
    <row r="107" spans="1:4" s="2" customFormat="1" ht="15" x14ac:dyDescent="0.25">
      <c r="A107" s="61" t="s">
        <v>187</v>
      </c>
      <c r="B107" s="8" t="s">
        <v>228</v>
      </c>
      <c r="C107" s="18"/>
      <c r="D107" s="18"/>
    </row>
    <row r="108" spans="1:4" s="2" customFormat="1" ht="15" x14ac:dyDescent="0.25">
      <c r="A108" s="61" t="s">
        <v>188</v>
      </c>
      <c r="B108" s="8" t="s">
        <v>229</v>
      </c>
      <c r="C108" s="18"/>
      <c r="D108" s="18"/>
    </row>
    <row r="109" spans="1:4" s="2" customFormat="1" ht="15" x14ac:dyDescent="0.25">
      <c r="A109" s="61" t="s">
        <v>189</v>
      </c>
      <c r="B109" s="8" t="s">
        <v>230</v>
      </c>
      <c r="C109" s="18"/>
      <c r="D109" s="18"/>
    </row>
    <row r="110" spans="1:4" s="2" customFormat="1" ht="15" x14ac:dyDescent="0.25">
      <c r="A110" s="61" t="s">
        <v>190</v>
      </c>
      <c r="B110" s="8" t="s">
        <v>231</v>
      </c>
      <c r="C110" s="18"/>
      <c r="D110" s="18"/>
    </row>
    <row r="111" spans="1:4" s="2" customFormat="1" ht="15" x14ac:dyDescent="0.25">
      <c r="A111" s="61" t="s">
        <v>191</v>
      </c>
      <c r="B111" s="8" t="s">
        <v>232</v>
      </c>
      <c r="C111" s="18">
        <v>11227713</v>
      </c>
      <c r="D111" s="18">
        <v>11227713</v>
      </c>
    </row>
    <row r="112" spans="1:4" s="2" customFormat="1" ht="15" x14ac:dyDescent="0.25">
      <c r="A112" s="61" t="s">
        <v>192</v>
      </c>
      <c r="B112" s="8" t="s">
        <v>233</v>
      </c>
      <c r="C112" s="18">
        <v>284259521</v>
      </c>
      <c r="D112" s="18">
        <v>291291813</v>
      </c>
    </row>
    <row r="113" spans="1:4" s="2" customFormat="1" ht="15" x14ac:dyDescent="0.25">
      <c r="A113" s="61" t="s">
        <v>193</v>
      </c>
      <c r="B113" s="8" t="s">
        <v>234</v>
      </c>
      <c r="C113" s="18"/>
      <c r="D113" s="18">
        <v>2080000000</v>
      </c>
    </row>
    <row r="114" spans="1:4" s="2" customFormat="1" ht="15" x14ac:dyDescent="0.25">
      <c r="A114" s="61" t="s">
        <v>194</v>
      </c>
      <c r="B114" s="8" t="s">
        <v>235</v>
      </c>
      <c r="C114" s="18"/>
      <c r="D114" s="18"/>
    </row>
    <row r="115" spans="1:4" s="2" customFormat="1" ht="15" x14ac:dyDescent="0.25">
      <c r="A115" s="61" t="s">
        <v>195</v>
      </c>
      <c r="B115" s="8" t="s">
        <v>236</v>
      </c>
      <c r="C115" s="18"/>
      <c r="D115" s="18"/>
    </row>
    <row r="116" spans="1:4" s="2" customFormat="1" ht="15" x14ac:dyDescent="0.25">
      <c r="A116" s="61" t="s">
        <v>196</v>
      </c>
      <c r="B116" s="8" t="s">
        <v>237</v>
      </c>
      <c r="C116" s="18"/>
      <c r="D116" s="18"/>
    </row>
    <row r="117" spans="1:4" s="2" customFormat="1" ht="15" x14ac:dyDescent="0.25">
      <c r="A117" s="61" t="s">
        <v>197</v>
      </c>
      <c r="B117" s="8" t="s">
        <v>238</v>
      </c>
      <c r="C117" s="18"/>
      <c r="D117" s="18"/>
    </row>
    <row r="118" spans="1:4" s="2" customFormat="1" ht="15" x14ac:dyDescent="0.25">
      <c r="A118" s="61" t="s">
        <v>198</v>
      </c>
      <c r="B118" s="8" t="s">
        <v>239</v>
      </c>
      <c r="C118" s="18"/>
      <c r="D118" s="18"/>
    </row>
    <row r="119" spans="1:4" s="2" customFormat="1" ht="15" x14ac:dyDescent="0.25">
      <c r="A119" s="61" t="s">
        <v>199</v>
      </c>
      <c r="B119" s="8" t="s">
        <v>240</v>
      </c>
      <c r="C119" s="18"/>
      <c r="D119" s="18"/>
    </row>
    <row r="120" spans="1:4" s="2" customFormat="1" ht="15" x14ac:dyDescent="0.25">
      <c r="A120" s="61" t="s">
        <v>200</v>
      </c>
      <c r="B120" s="8" t="s">
        <v>241</v>
      </c>
      <c r="C120" s="18"/>
      <c r="D120" s="18"/>
    </row>
    <row r="121" spans="1:4" s="2" customFormat="1" ht="15" x14ac:dyDescent="0.25">
      <c r="A121" s="61" t="s">
        <v>201</v>
      </c>
      <c r="B121" s="8" t="s">
        <v>242</v>
      </c>
      <c r="C121" s="18"/>
      <c r="D121" s="18"/>
    </row>
    <row r="122" spans="1:4" s="2" customFormat="1" ht="15" x14ac:dyDescent="0.25">
      <c r="A122" s="61" t="s">
        <v>202</v>
      </c>
      <c r="B122" s="8" t="s">
        <v>243</v>
      </c>
      <c r="C122" s="18"/>
      <c r="D122" s="18"/>
    </row>
    <row r="123" spans="1:4" s="2" customFormat="1" ht="30" customHeight="1" x14ac:dyDescent="0.25">
      <c r="A123" s="63" t="s">
        <v>29</v>
      </c>
      <c r="B123" s="64" t="s">
        <v>9</v>
      </c>
      <c r="C123" s="77">
        <f>SUM(C101:C122)</f>
        <v>295487234</v>
      </c>
      <c r="D123" s="77">
        <f>SUM(D101:D122)</f>
        <v>2382519526</v>
      </c>
    </row>
    <row r="124" spans="1:4" ht="33.75" customHeight="1" thickBot="1" x14ac:dyDescent="0.3">
      <c r="A124" s="66" t="s">
        <v>10</v>
      </c>
      <c r="B124" s="67" t="s">
        <v>244</v>
      </c>
      <c r="C124" s="79">
        <f>+C123+C100</f>
        <v>1127402687</v>
      </c>
      <c r="D124" s="79">
        <f>+D123+D100</f>
        <v>3287299144</v>
      </c>
    </row>
    <row r="125" spans="1:4" s="2" customFormat="1" ht="18" customHeight="1" x14ac:dyDescent="0.25">
      <c r="A125" s="11"/>
      <c r="B125" s="3"/>
      <c r="C125" s="4"/>
      <c r="D125" s="4"/>
    </row>
    <row r="126" spans="1:4" s="2" customFormat="1" ht="18" customHeight="1" x14ac:dyDescent="0.25">
      <c r="A126" s="11"/>
      <c r="B126" s="3"/>
      <c r="C126" s="4"/>
      <c r="D126" s="4"/>
    </row>
    <row r="127" spans="1:4" s="2" customFormat="1" ht="18" customHeight="1" x14ac:dyDescent="0.25">
      <c r="A127" s="11"/>
      <c r="B127" s="3"/>
      <c r="C127" s="4"/>
      <c r="D127" s="4"/>
    </row>
    <row r="128" spans="1:4" s="2" customFormat="1" ht="18" customHeight="1" x14ac:dyDescent="0.25">
      <c r="A128" s="11"/>
      <c r="B128" s="3"/>
      <c r="C128" s="4"/>
      <c r="D128" s="4"/>
    </row>
    <row r="129" spans="1:4" s="2" customFormat="1" ht="18" customHeight="1" x14ac:dyDescent="0.25">
      <c r="A129" s="11"/>
      <c r="B129" s="3"/>
      <c r="C129" s="4"/>
      <c r="D129" s="4"/>
    </row>
    <row r="130" spans="1:4" s="2" customFormat="1" ht="18" customHeight="1" x14ac:dyDescent="0.25">
      <c r="A130" s="11"/>
      <c r="B130" s="3"/>
      <c r="C130" s="4"/>
      <c r="D130" s="4"/>
    </row>
    <row r="131" spans="1:4" s="2" customFormat="1" ht="18" customHeight="1" x14ac:dyDescent="0.25">
      <c r="A131" s="11"/>
      <c r="B131" s="3"/>
      <c r="C131" s="4"/>
      <c r="D131" s="4"/>
    </row>
    <row r="132" spans="1:4" s="2" customFormat="1" ht="18" customHeight="1" x14ac:dyDescent="0.25">
      <c r="A132" s="11"/>
      <c r="B132" s="3"/>
      <c r="C132" s="4"/>
      <c r="D132" s="4"/>
    </row>
    <row r="133" spans="1:4" s="2" customFormat="1" ht="18" customHeight="1" x14ac:dyDescent="0.25">
      <c r="A133" s="11"/>
      <c r="B133" s="3"/>
      <c r="C133" s="4"/>
      <c r="D133" s="4"/>
    </row>
    <row r="134" spans="1:4" s="2" customFormat="1" ht="18" customHeight="1" x14ac:dyDescent="0.25">
      <c r="A134" s="11"/>
      <c r="B134" s="3"/>
      <c r="C134" s="4"/>
      <c r="D134" s="4"/>
    </row>
    <row r="135" spans="1:4" s="2" customFormat="1" ht="18" customHeight="1" x14ac:dyDescent="0.25">
      <c r="A135" s="11"/>
      <c r="B135" s="3"/>
      <c r="C135" s="4"/>
      <c r="D135" s="4"/>
    </row>
    <row r="136" spans="1:4" s="2" customFormat="1" ht="18" customHeight="1" x14ac:dyDescent="0.25">
      <c r="A136" s="11"/>
      <c r="B136" s="3"/>
      <c r="C136" s="4"/>
      <c r="D136" s="4"/>
    </row>
    <row r="137" spans="1:4" s="2" customFormat="1" ht="18" customHeight="1" x14ac:dyDescent="0.25">
      <c r="A137" s="11"/>
      <c r="B137" s="3"/>
      <c r="C137" s="4"/>
      <c r="D137" s="4"/>
    </row>
    <row r="138" spans="1:4" s="2" customFormat="1" ht="18" customHeight="1" x14ac:dyDescent="0.25">
      <c r="A138" s="11"/>
      <c r="B138" s="3"/>
      <c r="C138" s="4"/>
      <c r="D138" s="4"/>
    </row>
    <row r="139" spans="1:4" s="2" customFormat="1" ht="18" customHeight="1" x14ac:dyDescent="0.25">
      <c r="A139" s="11"/>
      <c r="B139" s="3"/>
      <c r="C139" s="4"/>
      <c r="D139" s="4"/>
    </row>
    <row r="140" spans="1:4" s="2" customFormat="1" ht="18" customHeight="1" x14ac:dyDescent="0.25">
      <c r="A140" s="11"/>
      <c r="B140" s="3"/>
      <c r="C140" s="4"/>
      <c r="D140" s="4"/>
    </row>
    <row r="141" spans="1:4" s="2" customFormat="1" ht="18" customHeight="1" x14ac:dyDescent="0.25">
      <c r="A141" s="11"/>
      <c r="B141" s="3"/>
      <c r="C141" s="4"/>
      <c r="D141" s="4"/>
    </row>
    <row r="142" spans="1:4" s="2" customFormat="1" ht="18" customHeight="1" x14ac:dyDescent="0.25">
      <c r="A142" s="11"/>
      <c r="B142" s="3"/>
      <c r="C142" s="4"/>
      <c r="D142" s="4"/>
    </row>
    <row r="143" spans="1:4" s="2" customFormat="1" ht="18" customHeight="1" x14ac:dyDescent="0.25">
      <c r="A143" s="11"/>
      <c r="B143" s="3"/>
      <c r="C143" s="4"/>
      <c r="D143" s="4"/>
    </row>
    <row r="144" spans="1:4" s="2" customFormat="1" ht="18" customHeight="1" x14ac:dyDescent="0.25">
      <c r="A144" s="11"/>
      <c r="B144" s="3"/>
      <c r="C144" s="4"/>
      <c r="D144" s="4"/>
    </row>
    <row r="145" spans="1:4" s="2" customFormat="1" ht="18" customHeight="1" x14ac:dyDescent="0.25">
      <c r="A145" s="11"/>
      <c r="B145" s="3"/>
      <c r="C145" s="4"/>
      <c r="D145" s="4"/>
    </row>
    <row r="146" spans="1:4" s="2" customFormat="1" ht="18" customHeight="1" x14ac:dyDescent="0.25">
      <c r="A146" s="11"/>
      <c r="B146" s="3"/>
      <c r="C146" s="4"/>
      <c r="D146" s="4"/>
    </row>
    <row r="147" spans="1:4" s="2" customFormat="1" ht="18" customHeight="1" x14ac:dyDescent="0.25">
      <c r="A147" s="11"/>
      <c r="B147" s="3"/>
      <c r="C147" s="4"/>
      <c r="D147" s="4"/>
    </row>
    <row r="148" spans="1:4" s="2" customFormat="1" ht="18" customHeight="1" x14ac:dyDescent="0.25">
      <c r="A148" s="11"/>
      <c r="B148" s="3"/>
      <c r="C148" s="4"/>
      <c r="D148" s="4"/>
    </row>
    <row r="149" spans="1:4" s="2" customFormat="1" ht="18" customHeight="1" x14ac:dyDescent="0.25">
      <c r="A149" s="11"/>
      <c r="B149" s="3"/>
      <c r="C149" s="4"/>
      <c r="D149" s="4"/>
    </row>
    <row r="150" spans="1:4" s="2" customFormat="1" ht="18" customHeight="1" x14ac:dyDescent="0.25">
      <c r="A150" s="11"/>
      <c r="B150" s="3"/>
      <c r="C150" s="4"/>
      <c r="D150" s="4"/>
    </row>
    <row r="151" spans="1:4" s="2" customFormat="1" ht="18" customHeight="1" x14ac:dyDescent="0.25">
      <c r="A151" s="11"/>
      <c r="B151" s="3"/>
      <c r="C151" s="4"/>
      <c r="D151" s="4"/>
    </row>
    <row r="152" spans="1:4" s="2" customFormat="1" ht="18" customHeight="1" x14ac:dyDescent="0.25">
      <c r="A152" s="11"/>
      <c r="B152" s="3"/>
      <c r="C152" s="4"/>
      <c r="D152" s="4"/>
    </row>
    <row r="153" spans="1:4" s="2" customFormat="1" ht="18" customHeight="1" x14ac:dyDescent="0.25">
      <c r="A153" s="11"/>
      <c r="B153" s="3"/>
      <c r="C153" s="4"/>
      <c r="D153" s="4"/>
    </row>
    <row r="154" spans="1:4" s="2" customFormat="1" ht="18" customHeight="1" x14ac:dyDescent="0.25">
      <c r="A154" s="11"/>
      <c r="B154" s="3"/>
      <c r="C154" s="4"/>
      <c r="D154" s="4"/>
    </row>
    <row r="155" spans="1:4" s="2" customFormat="1" ht="18" customHeight="1" x14ac:dyDescent="0.25">
      <c r="A155" s="11"/>
      <c r="B155" s="3"/>
      <c r="C155" s="4"/>
      <c r="D155" s="4"/>
    </row>
    <row r="156" spans="1:4" s="2" customFormat="1" ht="18" customHeight="1" x14ac:dyDescent="0.25">
      <c r="A156" s="11"/>
      <c r="B156" s="3"/>
      <c r="C156" s="4"/>
      <c r="D156" s="4"/>
    </row>
    <row r="157" spans="1:4" s="2" customFormat="1" ht="18" customHeight="1" x14ac:dyDescent="0.25">
      <c r="A157" s="11"/>
      <c r="B157" s="3"/>
      <c r="C157" s="4"/>
      <c r="D157" s="4"/>
    </row>
    <row r="158" spans="1:4" s="2" customFormat="1" ht="18" customHeight="1" x14ac:dyDescent="0.25">
      <c r="A158" s="11"/>
      <c r="B158" s="3"/>
      <c r="C158" s="4"/>
      <c r="D158" s="4"/>
    </row>
    <row r="159" spans="1:4" s="2" customFormat="1" ht="18" customHeight="1" x14ac:dyDescent="0.25">
      <c r="A159" s="11"/>
      <c r="B159" s="3"/>
      <c r="C159" s="4"/>
      <c r="D159" s="4"/>
    </row>
    <row r="160" spans="1:4" s="2" customFormat="1" ht="18" customHeight="1" x14ac:dyDescent="0.25">
      <c r="A160" s="11"/>
      <c r="B160" s="3"/>
      <c r="C160" s="4"/>
      <c r="D160" s="4"/>
    </row>
    <row r="161" spans="1:4" s="2" customFormat="1" ht="18" customHeight="1" x14ac:dyDescent="0.25">
      <c r="A161" s="11"/>
      <c r="B161" s="3"/>
      <c r="C161" s="4"/>
      <c r="D161" s="4"/>
    </row>
    <row r="162" spans="1:4" s="2" customFormat="1" ht="18" customHeight="1" x14ac:dyDescent="0.25">
      <c r="A162" s="11"/>
      <c r="B162" s="3"/>
      <c r="C162" s="4"/>
      <c r="D162" s="4"/>
    </row>
    <row r="163" spans="1:4" s="2" customFormat="1" ht="18" customHeight="1" x14ac:dyDescent="0.25">
      <c r="A163" s="11"/>
      <c r="B163" s="3"/>
      <c r="C163" s="4"/>
      <c r="D163" s="4"/>
    </row>
    <row r="164" spans="1:4" s="2" customFormat="1" ht="18" customHeight="1" x14ac:dyDescent="0.25">
      <c r="A164" s="11"/>
      <c r="B164" s="3"/>
      <c r="C164" s="4"/>
      <c r="D164" s="4"/>
    </row>
    <row r="165" spans="1:4" s="2" customFormat="1" ht="18" customHeight="1" x14ac:dyDescent="0.25">
      <c r="A165" s="11"/>
      <c r="B165" s="3"/>
      <c r="C165" s="4"/>
      <c r="D165" s="4"/>
    </row>
    <row r="166" spans="1:4" s="2" customFormat="1" ht="18" customHeight="1" x14ac:dyDescent="0.25">
      <c r="A166" s="11"/>
      <c r="B166" s="3"/>
      <c r="C166" s="4"/>
      <c r="D166" s="4"/>
    </row>
    <row r="167" spans="1:4" s="2" customFormat="1" ht="18" customHeight="1" x14ac:dyDescent="0.25">
      <c r="A167" s="11"/>
      <c r="B167" s="3"/>
      <c r="C167" s="4"/>
      <c r="D167" s="4"/>
    </row>
    <row r="168" spans="1:4" s="2" customFormat="1" ht="18" customHeight="1" x14ac:dyDescent="0.25">
      <c r="A168" s="11"/>
      <c r="B168" s="3"/>
      <c r="C168" s="4"/>
      <c r="D168" s="4"/>
    </row>
    <row r="169" spans="1:4" s="2" customFormat="1" ht="18" customHeight="1" x14ac:dyDescent="0.25">
      <c r="A169" s="11"/>
      <c r="B169" s="3"/>
      <c r="C169" s="4"/>
      <c r="D169" s="4"/>
    </row>
    <row r="170" spans="1:4" s="2" customFormat="1" ht="18" customHeight="1" x14ac:dyDescent="0.25">
      <c r="A170" s="11"/>
      <c r="B170" s="3"/>
      <c r="C170" s="4"/>
      <c r="D170" s="4"/>
    </row>
    <row r="171" spans="1:4" s="2" customFormat="1" ht="18" customHeight="1" x14ac:dyDescent="0.25">
      <c r="A171" s="11"/>
      <c r="B171" s="3"/>
      <c r="C171" s="4"/>
      <c r="D171" s="4"/>
    </row>
    <row r="172" spans="1:4" s="2" customFormat="1" ht="18" customHeight="1" x14ac:dyDescent="0.25">
      <c r="A172" s="11"/>
      <c r="B172" s="3"/>
      <c r="C172" s="4"/>
      <c r="D172" s="4"/>
    </row>
    <row r="173" spans="1:4" s="2" customFormat="1" ht="18" customHeight="1" x14ac:dyDescent="0.25">
      <c r="A173" s="11"/>
      <c r="B173" s="3"/>
      <c r="C173" s="4"/>
      <c r="D173" s="4"/>
    </row>
    <row r="174" spans="1:4" s="2" customFormat="1" ht="18" customHeight="1" x14ac:dyDescent="0.25">
      <c r="A174" s="11"/>
      <c r="B174" s="3"/>
      <c r="C174" s="4"/>
      <c r="D174" s="4"/>
    </row>
    <row r="175" spans="1:4" s="2" customFormat="1" ht="18" customHeight="1" x14ac:dyDescent="0.25">
      <c r="A175" s="11"/>
      <c r="B175" s="3"/>
      <c r="C175" s="4"/>
      <c r="D175" s="4"/>
    </row>
    <row r="176" spans="1:4" s="2" customFormat="1" ht="18" customHeight="1" x14ac:dyDescent="0.25">
      <c r="A176" s="11"/>
      <c r="B176" s="3"/>
      <c r="C176" s="4"/>
      <c r="D176" s="4"/>
    </row>
    <row r="177" spans="1:4" s="2" customFormat="1" ht="18" customHeight="1" x14ac:dyDescent="0.25">
      <c r="A177" s="11"/>
      <c r="B177" s="3"/>
      <c r="C177" s="4"/>
      <c r="D177" s="4"/>
    </row>
    <row r="178" spans="1:4" s="2" customFormat="1" ht="18" customHeight="1" x14ac:dyDescent="0.25">
      <c r="A178" s="11"/>
      <c r="B178" s="3"/>
      <c r="C178" s="4"/>
      <c r="D178" s="4"/>
    </row>
    <row r="179" spans="1:4" s="2" customFormat="1" ht="18" customHeight="1" x14ac:dyDescent="0.25">
      <c r="A179" s="11"/>
      <c r="B179" s="3"/>
      <c r="C179" s="4"/>
      <c r="D179" s="4"/>
    </row>
    <row r="180" spans="1:4" s="2" customFormat="1" ht="18" customHeight="1" x14ac:dyDescent="0.25">
      <c r="A180" s="11"/>
      <c r="B180" s="3"/>
      <c r="C180" s="4"/>
      <c r="D180" s="4"/>
    </row>
    <row r="181" spans="1:4" s="2" customFormat="1" ht="18" customHeight="1" x14ac:dyDescent="0.25">
      <c r="A181" s="11"/>
      <c r="B181" s="3"/>
      <c r="C181" s="4"/>
      <c r="D181" s="4"/>
    </row>
    <row r="182" spans="1:4" s="2" customFormat="1" ht="18" customHeight="1" x14ac:dyDescent="0.25">
      <c r="A182" s="11"/>
      <c r="B182" s="3"/>
      <c r="C182" s="4"/>
      <c r="D182" s="4"/>
    </row>
    <row r="183" spans="1:4" s="2" customFormat="1" ht="18" customHeight="1" x14ac:dyDescent="0.25">
      <c r="A183" s="11"/>
      <c r="B183" s="3"/>
      <c r="C183" s="4"/>
      <c r="D183" s="4"/>
    </row>
    <row r="184" spans="1:4" s="2" customFormat="1" ht="18" customHeight="1" x14ac:dyDescent="0.25">
      <c r="A184" s="11"/>
      <c r="B184" s="3"/>
      <c r="C184" s="4"/>
      <c r="D184" s="4"/>
    </row>
    <row r="185" spans="1:4" s="2" customFormat="1" ht="18" customHeight="1" x14ac:dyDescent="0.25">
      <c r="A185" s="11"/>
      <c r="B185" s="3"/>
      <c r="C185" s="4"/>
      <c r="D185" s="4"/>
    </row>
    <row r="186" spans="1:4" s="2" customFormat="1" ht="18" customHeight="1" x14ac:dyDescent="0.25">
      <c r="A186" s="11"/>
      <c r="B186" s="3"/>
      <c r="C186" s="4"/>
      <c r="D186" s="4"/>
    </row>
    <row r="187" spans="1:4" s="2" customFormat="1" ht="18" customHeight="1" x14ac:dyDescent="0.25">
      <c r="A187" s="11"/>
      <c r="B187" s="3"/>
      <c r="C187" s="4"/>
      <c r="D187" s="4"/>
    </row>
    <row r="188" spans="1:4" s="2" customFormat="1" ht="18" customHeight="1" x14ac:dyDescent="0.25">
      <c r="A188" s="11"/>
      <c r="B188" s="3"/>
      <c r="C188" s="4"/>
      <c r="D188" s="4"/>
    </row>
    <row r="189" spans="1:4" s="2" customFormat="1" ht="18" customHeight="1" x14ac:dyDescent="0.25">
      <c r="A189" s="11"/>
      <c r="B189" s="3"/>
      <c r="C189" s="4"/>
      <c r="D189" s="4"/>
    </row>
    <row r="190" spans="1:4" s="2" customFormat="1" ht="18" customHeight="1" x14ac:dyDescent="0.25">
      <c r="A190" s="11"/>
      <c r="B190" s="3"/>
      <c r="C190" s="4"/>
      <c r="D190" s="4"/>
    </row>
    <row r="191" spans="1:4" s="2" customFormat="1" ht="18" customHeight="1" x14ac:dyDescent="0.25">
      <c r="A191" s="11"/>
      <c r="B191" s="3"/>
      <c r="C191" s="4"/>
      <c r="D191" s="4"/>
    </row>
    <row r="192" spans="1:4" s="2" customFormat="1" ht="18" customHeight="1" x14ac:dyDescent="0.25">
      <c r="A192" s="11"/>
      <c r="B192" s="3"/>
      <c r="C192" s="4"/>
      <c r="D192" s="4"/>
    </row>
    <row r="193" spans="1:4" s="2" customFormat="1" ht="18" customHeight="1" x14ac:dyDescent="0.25">
      <c r="A193" s="11"/>
      <c r="B193" s="3"/>
      <c r="C193" s="4"/>
      <c r="D193" s="4"/>
    </row>
    <row r="194" spans="1:4" s="2" customFormat="1" ht="18" customHeight="1" x14ac:dyDescent="0.25">
      <c r="A194" s="11"/>
      <c r="B194" s="3"/>
      <c r="C194" s="4"/>
      <c r="D194" s="4"/>
    </row>
    <row r="195" spans="1:4" s="2" customFormat="1" ht="18" customHeight="1" x14ac:dyDescent="0.25">
      <c r="A195" s="11"/>
      <c r="B195" s="3"/>
      <c r="C195" s="4"/>
      <c r="D195" s="4"/>
    </row>
    <row r="196" spans="1:4" s="2" customFormat="1" ht="18" customHeight="1" x14ac:dyDescent="0.25">
      <c r="A196" s="11"/>
      <c r="B196" s="3"/>
      <c r="C196" s="4"/>
      <c r="D196" s="4"/>
    </row>
    <row r="197" spans="1:4" s="2" customFormat="1" ht="18" customHeight="1" x14ac:dyDescent="0.25">
      <c r="A197" s="11"/>
      <c r="B197" s="3"/>
      <c r="C197" s="4"/>
      <c r="D197" s="4"/>
    </row>
    <row r="198" spans="1:4" s="2" customFormat="1" ht="18" customHeight="1" x14ac:dyDescent="0.25">
      <c r="A198" s="11"/>
      <c r="B198" s="3"/>
      <c r="C198" s="4"/>
      <c r="D198" s="4"/>
    </row>
    <row r="199" spans="1:4" s="2" customFormat="1" ht="18" customHeight="1" x14ac:dyDescent="0.25">
      <c r="A199" s="11"/>
      <c r="B199" s="3"/>
      <c r="C199" s="4"/>
      <c r="D199" s="4"/>
    </row>
    <row r="200" spans="1:4" s="2" customFormat="1" ht="18" customHeight="1" x14ac:dyDescent="0.25">
      <c r="A200" s="11"/>
      <c r="B200" s="3"/>
      <c r="C200" s="4"/>
      <c r="D200" s="4"/>
    </row>
    <row r="201" spans="1:4" s="2" customFormat="1" ht="18" customHeight="1" x14ac:dyDescent="0.25">
      <c r="A201" s="11"/>
      <c r="B201" s="3"/>
      <c r="C201" s="4"/>
      <c r="D201" s="4"/>
    </row>
    <row r="202" spans="1:4" s="2" customFormat="1" ht="18" customHeight="1" x14ac:dyDescent="0.25">
      <c r="A202" s="11"/>
      <c r="B202" s="3"/>
      <c r="C202" s="4"/>
      <c r="D202" s="4"/>
    </row>
    <row r="203" spans="1:4" s="2" customFormat="1" ht="18" customHeight="1" x14ac:dyDescent="0.25">
      <c r="A203" s="11"/>
      <c r="B203" s="3"/>
      <c r="C203" s="4"/>
      <c r="D203" s="4"/>
    </row>
    <row r="204" spans="1:4" s="2" customFormat="1" ht="18" customHeight="1" x14ac:dyDescent="0.25">
      <c r="A204" s="11"/>
      <c r="B204" s="3"/>
      <c r="C204" s="4"/>
      <c r="D204" s="4"/>
    </row>
    <row r="205" spans="1:4" s="2" customFormat="1" ht="18" customHeight="1" x14ac:dyDescent="0.25">
      <c r="A205" s="11"/>
      <c r="B205" s="3"/>
      <c r="C205" s="4"/>
      <c r="D205" s="4"/>
    </row>
    <row r="206" spans="1:4" s="2" customFormat="1" ht="18" customHeight="1" x14ac:dyDescent="0.25">
      <c r="A206" s="11"/>
      <c r="B206" s="3"/>
      <c r="C206" s="4"/>
      <c r="D206" s="4"/>
    </row>
    <row r="207" spans="1:4" s="2" customFormat="1" ht="18" customHeight="1" x14ac:dyDescent="0.25">
      <c r="A207" s="11"/>
      <c r="B207" s="3"/>
      <c r="C207" s="4"/>
      <c r="D207" s="4"/>
    </row>
    <row r="208" spans="1:4" s="2" customFormat="1" ht="18" customHeight="1" x14ac:dyDescent="0.25">
      <c r="A208" s="11"/>
      <c r="B208" s="3"/>
      <c r="C208" s="4"/>
      <c r="D208" s="4"/>
    </row>
    <row r="209" spans="1:4" s="2" customFormat="1" ht="18" customHeight="1" x14ac:dyDescent="0.25">
      <c r="A209" s="11"/>
      <c r="B209" s="3"/>
      <c r="C209" s="4"/>
      <c r="D209" s="4"/>
    </row>
    <row r="210" spans="1:4" s="2" customFormat="1" ht="18" customHeight="1" x14ac:dyDescent="0.25">
      <c r="A210" s="11"/>
      <c r="B210" s="3"/>
      <c r="C210" s="4"/>
      <c r="D210" s="4"/>
    </row>
    <row r="211" spans="1:4" s="2" customFormat="1" ht="18" customHeight="1" x14ac:dyDescent="0.25">
      <c r="A211" s="11"/>
      <c r="B211" s="3"/>
      <c r="C211" s="4"/>
      <c r="D211" s="4"/>
    </row>
    <row r="212" spans="1:4" s="2" customFormat="1" ht="18" customHeight="1" x14ac:dyDescent="0.25">
      <c r="A212" s="11"/>
      <c r="B212" s="3"/>
      <c r="C212" s="4"/>
      <c r="D212" s="4"/>
    </row>
    <row r="213" spans="1:4" s="2" customFormat="1" ht="18" customHeight="1" x14ac:dyDescent="0.25">
      <c r="A213" s="11"/>
      <c r="B213" s="3"/>
      <c r="C213" s="4"/>
      <c r="D213" s="4"/>
    </row>
    <row r="214" spans="1:4" s="2" customFormat="1" ht="18" customHeight="1" x14ac:dyDescent="0.25">
      <c r="A214" s="11"/>
      <c r="B214" s="3"/>
      <c r="C214" s="4"/>
      <c r="D214" s="4"/>
    </row>
    <row r="215" spans="1:4" s="2" customFormat="1" ht="18" customHeight="1" x14ac:dyDescent="0.25">
      <c r="A215" s="11"/>
      <c r="B215" s="3"/>
      <c r="C215" s="4"/>
      <c r="D215" s="4"/>
    </row>
    <row r="216" spans="1:4" s="2" customFormat="1" ht="18" customHeight="1" x14ac:dyDescent="0.25">
      <c r="A216" s="11"/>
      <c r="B216" s="3"/>
      <c r="C216" s="4"/>
      <c r="D216" s="4"/>
    </row>
    <row r="217" spans="1:4" s="2" customFormat="1" ht="18" customHeight="1" x14ac:dyDescent="0.25">
      <c r="A217" s="11"/>
      <c r="B217" s="3"/>
      <c r="C217" s="4"/>
      <c r="D217" s="4"/>
    </row>
    <row r="218" spans="1:4" s="2" customFormat="1" ht="18" customHeight="1" x14ac:dyDescent="0.25">
      <c r="A218" s="11"/>
      <c r="B218" s="3"/>
      <c r="C218" s="4"/>
      <c r="D218" s="4"/>
    </row>
    <row r="219" spans="1:4" s="2" customFormat="1" ht="18" customHeight="1" x14ac:dyDescent="0.25">
      <c r="A219" s="11"/>
      <c r="B219" s="3"/>
      <c r="C219" s="4"/>
      <c r="D219" s="4"/>
    </row>
    <row r="220" spans="1:4" ht="18" customHeight="1" x14ac:dyDescent="0.25"/>
    <row r="221" spans="1:4" ht="18" customHeight="1" x14ac:dyDescent="0.25"/>
    <row r="222" spans="1:4" ht="18" customHeight="1" x14ac:dyDescent="0.25"/>
    <row r="223" spans="1:4" ht="18" customHeight="1" x14ac:dyDescent="0.25"/>
    <row r="224" spans="1: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</sheetData>
  <mergeCells count="6">
    <mergeCell ref="A1:B1"/>
    <mergeCell ref="C7:D7"/>
    <mergeCell ref="A7:B8"/>
    <mergeCell ref="A3:D3"/>
    <mergeCell ref="A4:D4"/>
    <mergeCell ref="C1:D1"/>
  </mergeCells>
  <printOptions horizontalCentered="1"/>
  <pageMargins left="0.59055118110236227" right="0.59055118110236227" top="0.78740157480314965" bottom="0.59055118110236227" header="0.31496062992125984" footer="0.31496062992125984"/>
  <pageSetup paperSize="9" scale="81" fitToHeight="3" orientation="portrait" r:id="rId1"/>
  <headerFooter>
    <oddHeader xml:space="preserve">&amp;L&amp;"Times New Roman,Normál"&amp;10Nagycenk Nagyközség Önkormányzata&amp;C&amp;"Times New Roman,Félkövér"&amp;10KÖLTSÉGVETÉS MÓDOSÍTÁSA 2024.
</oddHeader>
    <oddFooter>&amp;C&amp;P/&amp;N</oddFooter>
  </headerFooter>
  <rowBreaks count="1" manualBreakCount="1">
    <brk id="6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01"/>
  <sheetViews>
    <sheetView zoomScaleNormal="100" workbookViewId="0">
      <selection activeCell="B14" sqref="B14"/>
    </sheetView>
  </sheetViews>
  <sheetFormatPr defaultColWidth="9.140625" defaultRowHeight="15.75" x14ac:dyDescent="0.25"/>
  <cols>
    <col min="1" max="1" width="54.7109375" style="14" customWidth="1"/>
    <col min="2" max="2" width="7.140625" style="9" bestFit="1" customWidth="1"/>
    <col min="3" max="4" width="16.85546875" style="12" bestFit="1" customWidth="1"/>
    <col min="5" max="16384" width="9.140625" style="1"/>
  </cols>
  <sheetData>
    <row r="1" spans="1:4" ht="20.100000000000001" customHeight="1" x14ac:dyDescent="0.25">
      <c r="A1" s="165"/>
      <c r="B1" s="166"/>
      <c r="C1" s="170" t="s">
        <v>533</v>
      </c>
      <c r="D1" s="170"/>
    </row>
    <row r="2" spans="1:4" ht="20.100000000000001" customHeight="1" x14ac:dyDescent="0.25">
      <c r="A2" s="9"/>
    </row>
    <row r="3" spans="1:4" ht="18.75" x14ac:dyDescent="0.25">
      <c r="A3" s="169" t="s">
        <v>394</v>
      </c>
      <c r="B3" s="169"/>
      <c r="C3" s="169"/>
      <c r="D3" s="169"/>
    </row>
    <row r="4" spans="1:4" s="2" customFormat="1" ht="20.100000000000001" customHeight="1" x14ac:dyDescent="0.25">
      <c r="A4" s="169">
        <v>2024</v>
      </c>
      <c r="B4" s="169"/>
      <c r="C4" s="169"/>
      <c r="D4" s="169"/>
    </row>
    <row r="5" spans="1:4" s="2" customFormat="1" ht="20.100000000000001" customHeight="1" x14ac:dyDescent="0.25">
      <c r="A5" s="138"/>
      <c r="B5" s="138"/>
      <c r="C5" s="138"/>
      <c r="D5" s="138"/>
    </row>
    <row r="6" spans="1:4" s="2" customFormat="1" ht="20.100000000000001" customHeight="1" thickBot="1" x14ac:dyDescent="0.3">
      <c r="A6" s="138"/>
      <c r="B6" s="138"/>
      <c r="C6" s="138"/>
      <c r="D6" s="138"/>
    </row>
    <row r="7" spans="1:4" s="2" customFormat="1" ht="30" customHeight="1" x14ac:dyDescent="0.25">
      <c r="A7" s="171" t="s">
        <v>469</v>
      </c>
      <c r="B7" s="172"/>
      <c r="C7" s="167" t="s">
        <v>493</v>
      </c>
      <c r="D7" s="167"/>
    </row>
    <row r="8" spans="1:4" s="10" customFormat="1" ht="24.75" customHeight="1" thickBot="1" x14ac:dyDescent="0.3">
      <c r="A8" s="176"/>
      <c r="B8" s="177"/>
      <c r="C8" s="68" t="s">
        <v>398</v>
      </c>
      <c r="D8" s="68" t="s">
        <v>399</v>
      </c>
    </row>
    <row r="9" spans="1:4" s="2" customFormat="1" ht="15" x14ac:dyDescent="0.25">
      <c r="A9" s="69" t="s">
        <v>245</v>
      </c>
      <c r="B9" s="6" t="s">
        <v>319</v>
      </c>
      <c r="C9" s="19">
        <v>136319560</v>
      </c>
      <c r="D9" s="19">
        <v>137529560</v>
      </c>
    </row>
    <row r="10" spans="1:4" s="2" customFormat="1" ht="30" x14ac:dyDescent="0.25">
      <c r="A10" s="61" t="s">
        <v>246</v>
      </c>
      <c r="B10" s="8" t="s">
        <v>320</v>
      </c>
      <c r="C10" s="18">
        <v>140258306</v>
      </c>
      <c r="D10" s="18">
        <v>144465020</v>
      </c>
    </row>
    <row r="11" spans="1:4" s="2" customFormat="1" ht="30" x14ac:dyDescent="0.25">
      <c r="A11" s="61" t="s">
        <v>447</v>
      </c>
      <c r="B11" s="8" t="s">
        <v>448</v>
      </c>
      <c r="C11" s="18">
        <v>19013550</v>
      </c>
      <c r="D11" s="18">
        <v>19014550</v>
      </c>
    </row>
    <row r="12" spans="1:4" s="2" customFormat="1" ht="30" x14ac:dyDescent="0.25">
      <c r="A12" s="61" t="s">
        <v>446</v>
      </c>
      <c r="B12" s="8" t="s">
        <v>449</v>
      </c>
      <c r="C12" s="18">
        <v>28710496</v>
      </c>
      <c r="D12" s="18">
        <v>28598667</v>
      </c>
    </row>
    <row r="13" spans="1:4" s="2" customFormat="1" ht="15" x14ac:dyDescent="0.25">
      <c r="A13" s="61" t="s">
        <v>247</v>
      </c>
      <c r="B13" s="8" t="s">
        <v>321</v>
      </c>
      <c r="C13" s="18">
        <v>5979526</v>
      </c>
      <c r="D13" s="18">
        <v>7724662</v>
      </c>
    </row>
    <row r="14" spans="1:4" s="2" customFormat="1" ht="15" x14ac:dyDescent="0.25">
      <c r="A14" s="61" t="s">
        <v>248</v>
      </c>
      <c r="B14" s="8" t="s">
        <v>322</v>
      </c>
      <c r="C14" s="18">
        <v>0</v>
      </c>
      <c r="D14" s="18">
        <v>0</v>
      </c>
    </row>
    <row r="15" spans="1:4" s="2" customFormat="1" ht="15" x14ac:dyDescent="0.25">
      <c r="A15" s="61" t="s">
        <v>249</v>
      </c>
      <c r="B15" s="8" t="s">
        <v>323</v>
      </c>
      <c r="C15" s="18">
        <v>0</v>
      </c>
      <c r="D15" s="18">
        <v>1910096</v>
      </c>
    </row>
    <row r="16" spans="1:4" s="2" customFormat="1" ht="15" x14ac:dyDescent="0.25">
      <c r="A16" s="62" t="s">
        <v>250</v>
      </c>
      <c r="B16" s="13" t="s">
        <v>324</v>
      </c>
      <c r="C16" s="74">
        <f>SUM(C9:C15)</f>
        <v>330281438</v>
      </c>
      <c r="D16" s="74">
        <f>SUM(D9:D15)</f>
        <v>339242555</v>
      </c>
    </row>
    <row r="17" spans="1:4" s="2" customFormat="1" ht="15" x14ac:dyDescent="0.25">
      <c r="A17" s="61" t="s">
        <v>251</v>
      </c>
      <c r="B17" s="8" t="s">
        <v>325</v>
      </c>
      <c r="C17" s="18"/>
      <c r="D17" s="18"/>
    </row>
    <row r="18" spans="1:4" s="2" customFormat="1" ht="30" x14ac:dyDescent="0.25">
      <c r="A18" s="61" t="s">
        <v>252</v>
      </c>
      <c r="B18" s="8" t="s">
        <v>326</v>
      </c>
      <c r="C18" s="18"/>
      <c r="D18" s="18"/>
    </row>
    <row r="19" spans="1:4" s="2" customFormat="1" ht="30" x14ac:dyDescent="0.25">
      <c r="A19" s="61" t="s">
        <v>253</v>
      </c>
      <c r="B19" s="8" t="s">
        <v>327</v>
      </c>
      <c r="C19" s="18"/>
      <c r="D19" s="18"/>
    </row>
    <row r="20" spans="1:4" s="2" customFormat="1" ht="30" x14ac:dyDescent="0.25">
      <c r="A20" s="61" t="s">
        <v>254</v>
      </c>
      <c r="B20" s="8" t="s">
        <v>328</v>
      </c>
      <c r="C20" s="18"/>
      <c r="D20" s="18"/>
    </row>
    <row r="21" spans="1:4" s="2" customFormat="1" ht="30" x14ac:dyDescent="0.25">
      <c r="A21" s="61" t="s">
        <v>255</v>
      </c>
      <c r="B21" s="8" t="s">
        <v>329</v>
      </c>
      <c r="C21" s="18">
        <v>154800</v>
      </c>
      <c r="D21" s="18">
        <v>154800</v>
      </c>
    </row>
    <row r="22" spans="1:4" s="2" customFormat="1" ht="30" customHeight="1" thickBot="1" x14ac:dyDescent="0.3">
      <c r="A22" s="70" t="s">
        <v>30</v>
      </c>
      <c r="B22" s="71" t="s">
        <v>11</v>
      </c>
      <c r="C22" s="75">
        <f>SUM(C16:C21)</f>
        <v>330436238</v>
      </c>
      <c r="D22" s="75">
        <f>SUM(D16:D21)</f>
        <v>339397355</v>
      </c>
    </row>
    <row r="23" spans="1:4" s="2" customFormat="1" ht="15" x14ac:dyDescent="0.25">
      <c r="A23" s="69" t="s">
        <v>280</v>
      </c>
      <c r="B23" s="6" t="s">
        <v>356</v>
      </c>
      <c r="C23" s="19"/>
      <c r="D23" s="19"/>
    </row>
    <row r="24" spans="1:4" s="2" customFormat="1" ht="30" x14ac:dyDescent="0.25">
      <c r="A24" s="61" t="s">
        <v>281</v>
      </c>
      <c r="B24" s="8" t="s">
        <v>357</v>
      </c>
      <c r="C24" s="18"/>
      <c r="D24" s="18"/>
    </row>
    <row r="25" spans="1:4" s="2" customFormat="1" ht="30" x14ac:dyDescent="0.25">
      <c r="A25" s="61" t="s">
        <v>282</v>
      </c>
      <c r="B25" s="8" t="s">
        <v>358</v>
      </c>
      <c r="C25" s="18"/>
      <c r="D25" s="18"/>
    </row>
    <row r="26" spans="1:4" s="2" customFormat="1" ht="30" x14ac:dyDescent="0.25">
      <c r="A26" s="61" t="s">
        <v>283</v>
      </c>
      <c r="B26" s="8" t="s">
        <v>359</v>
      </c>
      <c r="C26" s="18"/>
      <c r="D26" s="18"/>
    </row>
    <row r="27" spans="1:4" s="2" customFormat="1" ht="30" x14ac:dyDescent="0.25">
      <c r="A27" s="61" t="s">
        <v>284</v>
      </c>
      <c r="B27" s="8" t="s">
        <v>360</v>
      </c>
      <c r="C27" s="18">
        <v>81146336</v>
      </c>
      <c r="D27" s="18">
        <v>69612575</v>
      </c>
    </row>
    <row r="28" spans="1:4" s="2" customFormat="1" ht="30" customHeight="1" thickBot="1" x14ac:dyDescent="0.3">
      <c r="A28" s="70" t="s">
        <v>31</v>
      </c>
      <c r="B28" s="71" t="s">
        <v>12</v>
      </c>
      <c r="C28" s="75">
        <f>SUM(C23:C27)</f>
        <v>81146336</v>
      </c>
      <c r="D28" s="75">
        <f>SUM(D23:D27)</f>
        <v>69612575</v>
      </c>
    </row>
    <row r="29" spans="1:4" s="2" customFormat="1" ht="15" x14ac:dyDescent="0.25">
      <c r="A29" s="69" t="s">
        <v>256</v>
      </c>
      <c r="B29" s="6" t="s">
        <v>330</v>
      </c>
      <c r="C29" s="19"/>
      <c r="D29" s="19"/>
    </row>
    <row r="30" spans="1:4" s="2" customFormat="1" ht="15" x14ac:dyDescent="0.25">
      <c r="A30" s="61" t="s">
        <v>257</v>
      </c>
      <c r="B30" s="8" t="s">
        <v>331</v>
      </c>
      <c r="C30" s="18"/>
      <c r="D30" s="18"/>
    </row>
    <row r="31" spans="1:4" s="2" customFormat="1" ht="15" x14ac:dyDescent="0.25">
      <c r="A31" s="62" t="s">
        <v>258</v>
      </c>
      <c r="B31" s="13" t="s">
        <v>332</v>
      </c>
      <c r="C31" s="74">
        <f>+C29+C30</f>
        <v>0</v>
      </c>
      <c r="D31" s="74">
        <f>+D29+D30</f>
        <v>0</v>
      </c>
    </row>
    <row r="32" spans="1:4" s="2" customFormat="1" ht="15" x14ac:dyDescent="0.25">
      <c r="A32" s="61" t="s">
        <v>259</v>
      </c>
      <c r="B32" s="8" t="s">
        <v>333</v>
      </c>
      <c r="C32" s="18"/>
      <c r="D32" s="18"/>
    </row>
    <row r="33" spans="1:4" s="2" customFormat="1" ht="15" x14ac:dyDescent="0.25">
      <c r="A33" s="61" t="s">
        <v>260</v>
      </c>
      <c r="B33" s="8" t="s">
        <v>334</v>
      </c>
      <c r="C33" s="18"/>
      <c r="D33" s="18"/>
    </row>
    <row r="34" spans="1:4" s="2" customFormat="1" ht="15" x14ac:dyDescent="0.25">
      <c r="A34" s="61" t="s">
        <v>261</v>
      </c>
      <c r="B34" s="8" t="s">
        <v>335</v>
      </c>
      <c r="C34" s="18">
        <v>25700000</v>
      </c>
      <c r="D34" s="18">
        <v>28471448</v>
      </c>
    </row>
    <row r="35" spans="1:4" s="2" customFormat="1" ht="15" x14ac:dyDescent="0.25">
      <c r="A35" s="61" t="s">
        <v>262</v>
      </c>
      <c r="B35" s="8" t="s">
        <v>336</v>
      </c>
      <c r="C35" s="18">
        <v>210000000</v>
      </c>
      <c r="D35" s="18">
        <v>219968825</v>
      </c>
    </row>
    <row r="36" spans="1:4" s="2" customFormat="1" ht="15" x14ac:dyDescent="0.25">
      <c r="A36" s="61" t="s">
        <v>263</v>
      </c>
      <c r="B36" s="8" t="s">
        <v>337</v>
      </c>
      <c r="C36" s="18"/>
      <c r="D36" s="18"/>
    </row>
    <row r="37" spans="1:4" s="2" customFormat="1" ht="15" x14ac:dyDescent="0.25">
      <c r="A37" s="61" t="s">
        <v>264</v>
      </c>
      <c r="B37" s="8" t="s">
        <v>338</v>
      </c>
      <c r="C37" s="18"/>
      <c r="D37" s="18"/>
    </row>
    <row r="38" spans="1:4" s="2" customFormat="1" ht="15" x14ac:dyDescent="0.25">
      <c r="A38" s="61" t="s">
        <v>265</v>
      </c>
      <c r="B38" s="8" t="s">
        <v>339</v>
      </c>
      <c r="C38" s="18"/>
      <c r="D38" s="18"/>
    </row>
    <row r="39" spans="1:4" s="2" customFormat="1" ht="15" x14ac:dyDescent="0.25">
      <c r="A39" s="61" t="s">
        <v>266</v>
      </c>
      <c r="B39" s="8" t="s">
        <v>340</v>
      </c>
      <c r="C39" s="18"/>
      <c r="D39" s="18"/>
    </row>
    <row r="40" spans="1:4" s="2" customFormat="1" ht="15" x14ac:dyDescent="0.25">
      <c r="A40" s="62" t="s">
        <v>267</v>
      </c>
      <c r="B40" s="13" t="s">
        <v>341</v>
      </c>
      <c r="C40" s="74">
        <f>+C35+C36+C37+C38+C39</f>
        <v>210000000</v>
      </c>
      <c r="D40" s="74">
        <f>+D35+D36+D37+D38+D39</f>
        <v>219968825</v>
      </c>
    </row>
    <row r="41" spans="1:4" s="2" customFormat="1" ht="15" x14ac:dyDescent="0.25">
      <c r="A41" s="61" t="s">
        <v>416</v>
      </c>
      <c r="B41" s="8" t="s">
        <v>342</v>
      </c>
      <c r="C41" s="18">
        <v>500000</v>
      </c>
      <c r="D41" s="18">
        <v>1638140</v>
      </c>
    </row>
    <row r="42" spans="1:4" s="2" customFormat="1" ht="30" customHeight="1" thickBot="1" x14ac:dyDescent="0.3">
      <c r="A42" s="70" t="s">
        <v>32</v>
      </c>
      <c r="B42" s="71" t="s">
        <v>13</v>
      </c>
      <c r="C42" s="75">
        <f>+C41+C40+C34+C33+C32+C31</f>
        <v>236200000</v>
      </c>
      <c r="D42" s="75">
        <f>+D41+D40+D34+D33+D32+D31</f>
        <v>250078413</v>
      </c>
    </row>
    <row r="43" spans="1:4" s="2" customFormat="1" ht="15" x14ac:dyDescent="0.25">
      <c r="A43" s="69" t="s">
        <v>268</v>
      </c>
      <c r="B43" s="6" t="s">
        <v>343</v>
      </c>
      <c r="C43" s="19"/>
      <c r="D43" s="19"/>
    </row>
    <row r="44" spans="1:4" s="2" customFormat="1" ht="15" x14ac:dyDescent="0.25">
      <c r="A44" s="61" t="s">
        <v>269</v>
      </c>
      <c r="B44" s="8" t="s">
        <v>344</v>
      </c>
      <c r="C44" s="18">
        <v>5496350</v>
      </c>
      <c r="D44" s="18">
        <v>520000</v>
      </c>
    </row>
    <row r="45" spans="1:4" s="2" customFormat="1" ht="15" x14ac:dyDescent="0.25">
      <c r="A45" s="61" t="s">
        <v>270</v>
      </c>
      <c r="B45" s="8" t="s">
        <v>345</v>
      </c>
      <c r="C45" s="18">
        <v>3000000</v>
      </c>
      <c r="D45" s="18">
        <v>1776934</v>
      </c>
    </row>
    <row r="46" spans="1:4" s="2" customFormat="1" ht="15" x14ac:dyDescent="0.25">
      <c r="A46" s="61" t="s">
        <v>271</v>
      </c>
      <c r="B46" s="8" t="s">
        <v>346</v>
      </c>
      <c r="C46" s="18">
        <v>12052559</v>
      </c>
      <c r="D46" s="18">
        <v>13964459</v>
      </c>
    </row>
    <row r="47" spans="1:4" s="2" customFormat="1" ht="15" x14ac:dyDescent="0.25">
      <c r="A47" s="61" t="s">
        <v>272</v>
      </c>
      <c r="B47" s="8" t="s">
        <v>347</v>
      </c>
      <c r="C47" s="18"/>
      <c r="D47" s="18"/>
    </row>
    <row r="48" spans="1:4" s="2" customFormat="1" ht="15" x14ac:dyDescent="0.25">
      <c r="A48" s="61" t="s">
        <v>273</v>
      </c>
      <c r="B48" s="8" t="s">
        <v>348</v>
      </c>
      <c r="C48" s="18">
        <v>22642589</v>
      </c>
      <c r="D48" s="18">
        <v>34020027</v>
      </c>
    </row>
    <row r="49" spans="1:4" s="2" customFormat="1" ht="15" x14ac:dyDescent="0.25">
      <c r="A49" s="61" t="s">
        <v>426</v>
      </c>
      <c r="B49" s="8" t="s">
        <v>349</v>
      </c>
      <c r="C49" s="18">
        <v>16155873</v>
      </c>
      <c r="D49" s="18">
        <v>6808000</v>
      </c>
    </row>
    <row r="50" spans="1:4" s="2" customFormat="1" ht="15" x14ac:dyDescent="0.25">
      <c r="A50" s="61" t="s">
        <v>274</v>
      </c>
      <c r="B50" s="8" t="s">
        <v>350</v>
      </c>
      <c r="C50" s="18">
        <v>7000000</v>
      </c>
      <c r="D50" s="18">
        <f>14176484+13029</f>
        <v>14189513</v>
      </c>
    </row>
    <row r="51" spans="1:4" s="2" customFormat="1" ht="15" x14ac:dyDescent="0.25">
      <c r="A51" s="61" t="s">
        <v>275</v>
      </c>
      <c r="B51" s="8" t="s">
        <v>351</v>
      </c>
      <c r="C51" s="18"/>
      <c r="D51" s="18"/>
    </row>
    <row r="52" spans="1:4" s="2" customFormat="1" ht="15" x14ac:dyDescent="0.25">
      <c r="A52" s="61" t="s">
        <v>421</v>
      </c>
      <c r="B52" s="8" t="s">
        <v>352</v>
      </c>
      <c r="C52" s="18"/>
      <c r="D52" s="18"/>
    </row>
    <row r="53" spans="1:4" s="2" customFormat="1" ht="15" x14ac:dyDescent="0.25">
      <c r="A53" s="61" t="s">
        <v>276</v>
      </c>
      <c r="B53" s="8" t="s">
        <v>420</v>
      </c>
      <c r="C53" s="18">
        <v>0</v>
      </c>
      <c r="D53" s="18">
        <v>9975947</v>
      </c>
    </row>
    <row r="54" spans="1:4" s="2" customFormat="1" ht="30" customHeight="1" thickBot="1" x14ac:dyDescent="0.3">
      <c r="A54" s="70" t="s">
        <v>33</v>
      </c>
      <c r="B54" s="71" t="s">
        <v>14</v>
      </c>
      <c r="C54" s="75">
        <f>SUM(C43:C53)</f>
        <v>66347371</v>
      </c>
      <c r="D54" s="75">
        <f>SUM(D43:D53)</f>
        <v>81254880</v>
      </c>
    </row>
    <row r="55" spans="1:4" s="2" customFormat="1" ht="15" x14ac:dyDescent="0.25">
      <c r="A55" s="69" t="s">
        <v>285</v>
      </c>
      <c r="B55" s="6" t="s">
        <v>361</v>
      </c>
      <c r="C55" s="19"/>
      <c r="D55" s="19"/>
    </row>
    <row r="56" spans="1:4" s="2" customFormat="1" ht="15" x14ac:dyDescent="0.25">
      <c r="A56" s="61" t="s">
        <v>286</v>
      </c>
      <c r="B56" s="8" t="s">
        <v>362</v>
      </c>
      <c r="C56" s="18">
        <v>75365089</v>
      </c>
      <c r="D56" s="18">
        <v>149792657</v>
      </c>
    </row>
    <row r="57" spans="1:4" s="2" customFormat="1" ht="15" x14ac:dyDescent="0.25">
      <c r="A57" s="61" t="s">
        <v>287</v>
      </c>
      <c r="B57" s="8" t="s">
        <v>363</v>
      </c>
      <c r="C57" s="18"/>
      <c r="D57" s="18"/>
    </row>
    <row r="58" spans="1:4" s="2" customFormat="1" ht="15" x14ac:dyDescent="0.25">
      <c r="A58" s="61" t="s">
        <v>288</v>
      </c>
      <c r="B58" s="8" t="s">
        <v>364</v>
      </c>
      <c r="C58" s="18"/>
      <c r="D58" s="18"/>
    </row>
    <row r="59" spans="1:4" s="2" customFormat="1" ht="15" x14ac:dyDescent="0.25">
      <c r="A59" s="61" t="s">
        <v>289</v>
      </c>
      <c r="B59" s="8" t="s">
        <v>365</v>
      </c>
      <c r="C59" s="18"/>
      <c r="D59" s="18"/>
    </row>
    <row r="60" spans="1:4" s="2" customFormat="1" ht="30" customHeight="1" thickBot="1" x14ac:dyDescent="0.3">
      <c r="A60" s="70" t="s">
        <v>34</v>
      </c>
      <c r="B60" s="71" t="s">
        <v>15</v>
      </c>
      <c r="C60" s="75">
        <f>SUM(C55:C59)</f>
        <v>75365089</v>
      </c>
      <c r="D60" s="75">
        <f>SUM(D55:D59)</f>
        <v>149792657</v>
      </c>
    </row>
    <row r="61" spans="1:4" s="2" customFormat="1" ht="30" x14ac:dyDescent="0.25">
      <c r="A61" s="69" t="s">
        <v>277</v>
      </c>
      <c r="B61" s="6" t="s">
        <v>353</v>
      </c>
      <c r="C61" s="19"/>
      <c r="D61" s="19"/>
    </row>
    <row r="62" spans="1:4" s="2" customFormat="1" ht="30" x14ac:dyDescent="0.25">
      <c r="A62" s="61" t="s">
        <v>278</v>
      </c>
      <c r="B62" s="8" t="s">
        <v>354</v>
      </c>
      <c r="C62" s="18"/>
      <c r="D62" s="18"/>
    </row>
    <row r="63" spans="1:4" s="2" customFormat="1" ht="15" x14ac:dyDescent="0.25">
      <c r="A63" s="61" t="s">
        <v>279</v>
      </c>
      <c r="B63" s="8" t="s">
        <v>355</v>
      </c>
      <c r="C63" s="18"/>
      <c r="D63" s="18"/>
    </row>
    <row r="64" spans="1:4" s="2" customFormat="1" ht="30" x14ac:dyDescent="0.25">
      <c r="A64" s="61" t="s">
        <v>278</v>
      </c>
      <c r="B64" s="8" t="s">
        <v>422</v>
      </c>
      <c r="C64" s="18"/>
      <c r="D64" s="18"/>
    </row>
    <row r="65" spans="1:4" s="2" customFormat="1" ht="15" x14ac:dyDescent="0.25">
      <c r="A65" s="61" t="s">
        <v>279</v>
      </c>
      <c r="B65" s="8" t="s">
        <v>423</v>
      </c>
      <c r="C65" s="18"/>
      <c r="D65" s="18">
        <v>100000</v>
      </c>
    </row>
    <row r="66" spans="1:4" s="2" customFormat="1" ht="30" customHeight="1" thickBot="1" x14ac:dyDescent="0.3">
      <c r="A66" s="70" t="s">
        <v>35</v>
      </c>
      <c r="B66" s="71" t="s">
        <v>16</v>
      </c>
      <c r="C66" s="75">
        <f>SUM(C61:C65)</f>
        <v>0</v>
      </c>
      <c r="D66" s="75">
        <f>SUM(D61:D65)</f>
        <v>100000</v>
      </c>
    </row>
    <row r="67" spans="1:4" s="2" customFormat="1" ht="30" x14ac:dyDescent="0.25">
      <c r="A67" s="69" t="s">
        <v>290</v>
      </c>
      <c r="B67" s="6" t="s">
        <v>366</v>
      </c>
      <c r="C67" s="19">
        <v>4149999</v>
      </c>
      <c r="D67" s="19">
        <v>0</v>
      </c>
    </row>
    <row r="68" spans="1:4" s="2" customFormat="1" ht="30" x14ac:dyDescent="0.25">
      <c r="A68" s="61" t="s">
        <v>282</v>
      </c>
      <c r="B68" s="8" t="s">
        <v>367</v>
      </c>
      <c r="C68" s="18"/>
      <c r="D68" s="18"/>
    </row>
    <row r="69" spans="1:4" s="2" customFormat="1" ht="15" x14ac:dyDescent="0.25">
      <c r="A69" s="61" t="s">
        <v>292</v>
      </c>
      <c r="B69" s="8" t="s">
        <v>368</v>
      </c>
      <c r="C69" s="18"/>
      <c r="D69" s="18"/>
    </row>
    <row r="70" spans="1:4" s="2" customFormat="1" ht="30" x14ac:dyDescent="0.25">
      <c r="A70" s="61" t="s">
        <v>291</v>
      </c>
      <c r="B70" s="8" t="s">
        <v>417</v>
      </c>
      <c r="C70" s="18">
        <v>0</v>
      </c>
      <c r="D70" s="18">
        <v>9750006</v>
      </c>
    </row>
    <row r="71" spans="1:4" s="2" customFormat="1" ht="30" x14ac:dyDescent="0.25">
      <c r="A71" s="61" t="s">
        <v>419</v>
      </c>
      <c r="B71" s="8" t="s">
        <v>418</v>
      </c>
      <c r="C71" s="18"/>
      <c r="D71" s="18"/>
    </row>
    <row r="72" spans="1:4" s="2" customFormat="1" ht="30" customHeight="1" thickBot="1" x14ac:dyDescent="0.3">
      <c r="A72" s="70" t="s">
        <v>293</v>
      </c>
      <c r="B72" s="71" t="s">
        <v>17</v>
      </c>
      <c r="C72" s="75">
        <f>SUM(C67:C71)</f>
        <v>4149999</v>
      </c>
      <c r="D72" s="75">
        <f>SUM(D67:D71)</f>
        <v>9750006</v>
      </c>
    </row>
    <row r="73" spans="1:4" s="2" customFormat="1" ht="30" customHeight="1" thickBot="1" x14ac:dyDescent="0.3">
      <c r="A73" s="72" t="s">
        <v>37</v>
      </c>
      <c r="B73" s="28" t="s">
        <v>18</v>
      </c>
      <c r="C73" s="51">
        <f>+C72+C66+C60+C54+C42+C28+C22</f>
        <v>793645033</v>
      </c>
      <c r="D73" s="51">
        <f>+D72+D66+D60+D54+D42+D28+D22</f>
        <v>899985886</v>
      </c>
    </row>
    <row r="74" spans="1:4" s="2" customFormat="1" ht="15" x14ac:dyDescent="0.25">
      <c r="A74" s="69" t="s">
        <v>294</v>
      </c>
      <c r="B74" s="6" t="s">
        <v>369</v>
      </c>
      <c r="C74" s="19"/>
      <c r="D74" s="19"/>
    </row>
    <row r="75" spans="1:4" s="2" customFormat="1" ht="30" x14ac:dyDescent="0.25">
      <c r="A75" s="61" t="s">
        <v>295</v>
      </c>
      <c r="B75" s="8" t="s">
        <v>370</v>
      </c>
      <c r="C75" s="18"/>
      <c r="D75" s="18"/>
    </row>
    <row r="76" spans="1:4" s="2" customFormat="1" ht="15" x14ac:dyDescent="0.25">
      <c r="A76" s="61" t="s">
        <v>296</v>
      </c>
      <c r="B76" s="8" t="s">
        <v>371</v>
      </c>
      <c r="C76" s="18"/>
      <c r="D76" s="18"/>
    </row>
    <row r="77" spans="1:4" s="2" customFormat="1" ht="15" x14ac:dyDescent="0.25">
      <c r="A77" s="62" t="s">
        <v>297</v>
      </c>
      <c r="B77" s="13" t="s">
        <v>372</v>
      </c>
      <c r="C77" s="74">
        <f>+C74+C75+C76</f>
        <v>0</v>
      </c>
      <c r="D77" s="74">
        <f>+D74+D75+D76</f>
        <v>0</v>
      </c>
    </row>
    <row r="78" spans="1:4" s="2" customFormat="1" ht="15" x14ac:dyDescent="0.25">
      <c r="A78" s="61" t="s">
        <v>298</v>
      </c>
      <c r="B78" s="8" t="s">
        <v>373</v>
      </c>
      <c r="C78" s="18"/>
      <c r="D78" s="18"/>
    </row>
    <row r="79" spans="1:4" s="2" customFormat="1" ht="15" x14ac:dyDescent="0.25">
      <c r="A79" s="61" t="s">
        <v>299</v>
      </c>
      <c r="B79" s="8" t="s">
        <v>374</v>
      </c>
      <c r="C79" s="18"/>
      <c r="D79" s="18"/>
    </row>
    <row r="80" spans="1:4" s="2" customFormat="1" ht="15" x14ac:dyDescent="0.25">
      <c r="A80" s="61" t="s">
        <v>300</v>
      </c>
      <c r="B80" s="8" t="s">
        <v>375</v>
      </c>
      <c r="C80" s="18"/>
      <c r="D80" s="18"/>
    </row>
    <row r="81" spans="1:4" s="2" customFormat="1" ht="15" x14ac:dyDescent="0.25">
      <c r="A81" s="61" t="s">
        <v>301</v>
      </c>
      <c r="B81" s="8" t="s">
        <v>376</v>
      </c>
      <c r="C81" s="18"/>
      <c r="D81" s="18"/>
    </row>
    <row r="82" spans="1:4" s="2" customFormat="1" ht="15" x14ac:dyDescent="0.25">
      <c r="A82" s="62" t="s">
        <v>302</v>
      </c>
      <c r="B82" s="13" t="s">
        <v>377</v>
      </c>
      <c r="C82" s="74">
        <f>+C78+C79+C80+C81</f>
        <v>0</v>
      </c>
      <c r="D82" s="74">
        <f>+D78+D79+D80+D81</f>
        <v>0</v>
      </c>
    </row>
    <row r="83" spans="1:4" s="2" customFormat="1" ht="30" x14ac:dyDescent="0.25">
      <c r="A83" s="61" t="s">
        <v>303</v>
      </c>
      <c r="B83" s="8" t="s">
        <v>378</v>
      </c>
      <c r="C83" s="18">
        <v>320757654</v>
      </c>
      <c r="D83" s="18">
        <v>104898841</v>
      </c>
    </row>
    <row r="84" spans="1:4" s="2" customFormat="1" ht="30" x14ac:dyDescent="0.25">
      <c r="A84" s="61" t="s">
        <v>304</v>
      </c>
      <c r="B84" s="8" t="s">
        <v>378</v>
      </c>
      <c r="C84" s="18"/>
      <c r="D84" s="18"/>
    </row>
    <row r="85" spans="1:4" s="2" customFormat="1" ht="30" x14ac:dyDescent="0.25">
      <c r="A85" s="61" t="s">
        <v>305</v>
      </c>
      <c r="B85" s="8" t="s">
        <v>379</v>
      </c>
      <c r="C85" s="18"/>
      <c r="D85" s="18"/>
    </row>
    <row r="86" spans="1:4" s="2" customFormat="1" ht="30" x14ac:dyDescent="0.25">
      <c r="A86" s="61" t="s">
        <v>306</v>
      </c>
      <c r="B86" s="8" t="s">
        <v>379</v>
      </c>
      <c r="C86" s="18"/>
      <c r="D86" s="18"/>
    </row>
    <row r="87" spans="1:4" s="2" customFormat="1" ht="15" x14ac:dyDescent="0.25">
      <c r="A87" s="62" t="s">
        <v>307</v>
      </c>
      <c r="B87" s="13" t="s">
        <v>380</v>
      </c>
      <c r="C87" s="74">
        <f>+C83+C84+C85+C86</f>
        <v>320757654</v>
      </c>
      <c r="D87" s="74">
        <f>+D83+D84+D85+D86</f>
        <v>104898841</v>
      </c>
    </row>
    <row r="88" spans="1:4" s="2" customFormat="1" ht="15" x14ac:dyDescent="0.25">
      <c r="A88" s="61" t="s">
        <v>308</v>
      </c>
      <c r="B88" s="8" t="s">
        <v>381</v>
      </c>
      <c r="C88" s="18">
        <v>13000000</v>
      </c>
      <c r="D88" s="18">
        <v>12414417</v>
      </c>
    </row>
    <row r="89" spans="1:4" s="2" customFormat="1" ht="15" x14ac:dyDescent="0.25">
      <c r="A89" s="61" t="s">
        <v>309</v>
      </c>
      <c r="B89" s="8" t="s">
        <v>382</v>
      </c>
      <c r="C89" s="18"/>
      <c r="D89" s="18"/>
    </row>
    <row r="90" spans="1:4" s="2" customFormat="1" ht="15" x14ac:dyDescent="0.25">
      <c r="A90" s="61" t="s">
        <v>192</v>
      </c>
      <c r="B90" s="8" t="s">
        <v>383</v>
      </c>
      <c r="C90" s="18"/>
      <c r="D90" s="18"/>
    </row>
    <row r="91" spans="1:4" s="2" customFormat="1" ht="15" x14ac:dyDescent="0.25">
      <c r="A91" s="61" t="s">
        <v>310</v>
      </c>
      <c r="B91" s="8" t="s">
        <v>384</v>
      </c>
      <c r="C91" s="18"/>
      <c r="D91" s="18">
        <v>2270000000</v>
      </c>
    </row>
    <row r="92" spans="1:4" s="2" customFormat="1" ht="15" x14ac:dyDescent="0.25">
      <c r="A92" s="61" t="s">
        <v>311</v>
      </c>
      <c r="B92" s="8" t="s">
        <v>385</v>
      </c>
      <c r="C92" s="18"/>
      <c r="D92" s="18"/>
    </row>
    <row r="93" spans="1:4" s="2" customFormat="1" ht="15" x14ac:dyDescent="0.25">
      <c r="A93" s="62" t="s">
        <v>312</v>
      </c>
      <c r="B93" s="13" t="s">
        <v>386</v>
      </c>
      <c r="C93" s="74">
        <f>+C92+C91+C90+C89+C88+C87+C82+C77</f>
        <v>333757654</v>
      </c>
      <c r="D93" s="74">
        <f>+D92+D91+D90+D89+D88+D87+D82+D77</f>
        <v>2387313258</v>
      </c>
    </row>
    <row r="94" spans="1:4" s="2" customFormat="1" ht="15" x14ac:dyDescent="0.25">
      <c r="A94" s="61" t="s">
        <v>313</v>
      </c>
      <c r="B94" s="8" t="s">
        <v>387</v>
      </c>
      <c r="C94" s="18"/>
      <c r="D94" s="18"/>
    </row>
    <row r="95" spans="1:4" s="2" customFormat="1" ht="15" x14ac:dyDescent="0.25">
      <c r="A95" s="61" t="s">
        <v>314</v>
      </c>
      <c r="B95" s="8" t="s">
        <v>388</v>
      </c>
      <c r="C95" s="18"/>
      <c r="D95" s="18"/>
    </row>
    <row r="96" spans="1:4" s="2" customFormat="1" ht="15" x14ac:dyDescent="0.25">
      <c r="A96" s="61" t="s">
        <v>315</v>
      </c>
      <c r="B96" s="8" t="s">
        <v>389</v>
      </c>
      <c r="C96" s="18"/>
      <c r="D96" s="18"/>
    </row>
    <row r="97" spans="1:4" s="2" customFormat="1" ht="15" x14ac:dyDescent="0.25">
      <c r="A97" s="61" t="s">
        <v>316</v>
      </c>
      <c r="B97" s="8" t="s">
        <v>390</v>
      </c>
      <c r="C97" s="18"/>
      <c r="D97" s="18"/>
    </row>
    <row r="98" spans="1:4" s="2" customFormat="1" ht="15" x14ac:dyDescent="0.25">
      <c r="A98" s="62" t="s">
        <v>317</v>
      </c>
      <c r="B98" s="13" t="s">
        <v>391</v>
      </c>
      <c r="C98" s="74">
        <f>+C94+C95+C96+C97</f>
        <v>0</v>
      </c>
      <c r="D98" s="74">
        <f>+D94+D95+D96+D97</f>
        <v>0</v>
      </c>
    </row>
    <row r="99" spans="1:4" s="2" customFormat="1" ht="15" x14ac:dyDescent="0.25">
      <c r="A99" s="61" t="s">
        <v>318</v>
      </c>
      <c r="B99" s="8" t="s">
        <v>392</v>
      </c>
      <c r="C99" s="18"/>
      <c r="D99" s="18"/>
    </row>
    <row r="100" spans="1:4" s="2" customFormat="1" ht="30" customHeight="1" thickBot="1" x14ac:dyDescent="0.3">
      <c r="A100" s="70" t="s">
        <v>38</v>
      </c>
      <c r="B100" s="71" t="s">
        <v>19</v>
      </c>
      <c r="C100" s="75">
        <f>+C99+C98+C93</f>
        <v>333757654</v>
      </c>
      <c r="D100" s="75">
        <f>+D99+D98+D93</f>
        <v>2387313258</v>
      </c>
    </row>
    <row r="101" spans="1:4" ht="33.75" customHeight="1" thickBot="1" x14ac:dyDescent="0.3">
      <c r="A101" s="73" t="s">
        <v>20</v>
      </c>
      <c r="B101" s="56" t="s">
        <v>393</v>
      </c>
      <c r="C101" s="76">
        <f>+C100+C73</f>
        <v>1127402687</v>
      </c>
      <c r="D101" s="76">
        <f>+D100+D73</f>
        <v>3287299144</v>
      </c>
    </row>
  </sheetData>
  <mergeCells count="6">
    <mergeCell ref="A1:B1"/>
    <mergeCell ref="C7:D7"/>
    <mergeCell ref="A7:B8"/>
    <mergeCell ref="A3:D3"/>
    <mergeCell ref="A4:D4"/>
    <mergeCell ref="C1:D1"/>
  </mergeCells>
  <printOptions horizontalCentered="1"/>
  <pageMargins left="0.59055118110236227" right="0.59055118110236227" top="0.78740157480314965" bottom="0.59055118110236227" header="0.31496062992125984" footer="0.31496062992125984"/>
  <pageSetup paperSize="9" scale="94" fitToHeight="3" orientation="portrait" r:id="rId1"/>
  <headerFooter>
    <oddHeader xml:space="preserve">&amp;L&amp;"Times New Roman,Normál"&amp;10Nagycenk Nagyközség Önkormányzata&amp;C&amp;"Times New Roman,Félkövér"&amp;10KÖLTSÉGVETÉS MÓDOSÍTÁSA 2024.
</oddHeader>
    <oddFooter>&amp;C&amp;P/&amp;N</oddFooter>
  </headerFooter>
  <rowBreaks count="1" manualBreakCount="1">
    <brk id="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3B53A-709A-47DD-B296-9D17470B78E1}">
  <sheetPr>
    <pageSetUpPr fitToPage="1"/>
  </sheetPr>
  <dimension ref="A1:J43"/>
  <sheetViews>
    <sheetView zoomScaleNormal="100" workbookViewId="0">
      <selection activeCell="B14" sqref="B14"/>
    </sheetView>
  </sheetViews>
  <sheetFormatPr defaultColWidth="7.85546875" defaultRowHeight="15.95" customHeight="1" x14ac:dyDescent="0.25"/>
  <cols>
    <col min="1" max="1" width="3.42578125" style="43" customWidth="1"/>
    <col min="2" max="2" width="3.42578125" style="100" customWidth="1"/>
    <col min="3" max="4" width="3.5703125" style="43" customWidth="1"/>
    <col min="5" max="5" width="72" style="43" customWidth="1"/>
    <col min="6" max="6" width="15.7109375" style="131" customWidth="1"/>
    <col min="7" max="8" width="15.7109375" style="43" customWidth="1"/>
    <col min="9" max="9" width="15.7109375" style="123" customWidth="1"/>
    <col min="10" max="11" width="15.7109375" style="43" customWidth="1"/>
    <col min="12" max="256" width="7.85546875" style="43"/>
    <col min="257" max="258" width="3.42578125" style="43" customWidth="1"/>
    <col min="259" max="260" width="3.5703125" style="43" customWidth="1"/>
    <col min="261" max="261" width="72" style="43" customWidth="1"/>
    <col min="262" max="262" width="15.28515625" style="43" bestFit="1" customWidth="1"/>
    <col min="263" max="263" width="5.28515625" style="43" customWidth="1"/>
    <col min="264" max="264" width="16" style="43" customWidth="1"/>
    <col min="265" max="265" width="10.140625" style="43" bestFit="1" customWidth="1"/>
    <col min="266" max="266" width="9.28515625" style="43" bestFit="1" customWidth="1"/>
    <col min="267" max="512" width="7.85546875" style="43"/>
    <col min="513" max="514" width="3.42578125" style="43" customWidth="1"/>
    <col min="515" max="516" width="3.5703125" style="43" customWidth="1"/>
    <col min="517" max="517" width="72" style="43" customWidth="1"/>
    <col min="518" max="518" width="15.28515625" style="43" bestFit="1" customWidth="1"/>
    <col min="519" max="519" width="5.28515625" style="43" customWidth="1"/>
    <col min="520" max="520" width="16" style="43" customWidth="1"/>
    <col min="521" max="521" width="10.140625" style="43" bestFit="1" customWidth="1"/>
    <col min="522" max="522" width="9.28515625" style="43" bestFit="1" customWidth="1"/>
    <col min="523" max="768" width="7.85546875" style="43"/>
    <col min="769" max="770" width="3.42578125" style="43" customWidth="1"/>
    <col min="771" max="772" width="3.5703125" style="43" customWidth="1"/>
    <col min="773" max="773" width="72" style="43" customWidth="1"/>
    <col min="774" max="774" width="15.28515625" style="43" bestFit="1" customWidth="1"/>
    <col min="775" max="775" width="5.28515625" style="43" customWidth="1"/>
    <col min="776" max="776" width="16" style="43" customWidth="1"/>
    <col min="777" max="777" width="10.140625" style="43" bestFit="1" customWidth="1"/>
    <col min="778" max="778" width="9.28515625" style="43" bestFit="1" customWidth="1"/>
    <col min="779" max="1024" width="7.85546875" style="43"/>
    <col min="1025" max="1026" width="3.42578125" style="43" customWidth="1"/>
    <col min="1027" max="1028" width="3.5703125" style="43" customWidth="1"/>
    <col min="1029" max="1029" width="72" style="43" customWidth="1"/>
    <col min="1030" max="1030" width="15.28515625" style="43" bestFit="1" customWidth="1"/>
    <col min="1031" max="1031" width="5.28515625" style="43" customWidth="1"/>
    <col min="1032" max="1032" width="16" style="43" customWidth="1"/>
    <col min="1033" max="1033" width="10.140625" style="43" bestFit="1" customWidth="1"/>
    <col min="1034" max="1034" width="9.28515625" style="43" bestFit="1" customWidth="1"/>
    <col min="1035" max="1280" width="7.85546875" style="43"/>
    <col min="1281" max="1282" width="3.42578125" style="43" customWidth="1"/>
    <col min="1283" max="1284" width="3.5703125" style="43" customWidth="1"/>
    <col min="1285" max="1285" width="72" style="43" customWidth="1"/>
    <col min="1286" max="1286" width="15.28515625" style="43" bestFit="1" customWidth="1"/>
    <col min="1287" max="1287" width="5.28515625" style="43" customWidth="1"/>
    <col min="1288" max="1288" width="16" style="43" customWidth="1"/>
    <col min="1289" max="1289" width="10.140625" style="43" bestFit="1" customWidth="1"/>
    <col min="1290" max="1290" width="9.28515625" style="43" bestFit="1" customWidth="1"/>
    <col min="1291" max="1536" width="7.85546875" style="43"/>
    <col min="1537" max="1538" width="3.42578125" style="43" customWidth="1"/>
    <col min="1539" max="1540" width="3.5703125" style="43" customWidth="1"/>
    <col min="1541" max="1541" width="72" style="43" customWidth="1"/>
    <col min="1542" max="1542" width="15.28515625" style="43" bestFit="1" customWidth="1"/>
    <col min="1543" max="1543" width="5.28515625" style="43" customWidth="1"/>
    <col min="1544" max="1544" width="16" style="43" customWidth="1"/>
    <col min="1545" max="1545" width="10.140625" style="43" bestFit="1" customWidth="1"/>
    <col min="1546" max="1546" width="9.28515625" style="43" bestFit="1" customWidth="1"/>
    <col min="1547" max="1792" width="7.85546875" style="43"/>
    <col min="1793" max="1794" width="3.42578125" style="43" customWidth="1"/>
    <col min="1795" max="1796" width="3.5703125" style="43" customWidth="1"/>
    <col min="1797" max="1797" width="72" style="43" customWidth="1"/>
    <col min="1798" max="1798" width="15.28515625" style="43" bestFit="1" customWidth="1"/>
    <col min="1799" max="1799" width="5.28515625" style="43" customWidth="1"/>
    <col min="1800" max="1800" width="16" style="43" customWidth="1"/>
    <col min="1801" max="1801" width="10.140625" style="43" bestFit="1" customWidth="1"/>
    <col min="1802" max="1802" width="9.28515625" style="43" bestFit="1" customWidth="1"/>
    <col min="1803" max="2048" width="7.85546875" style="43"/>
    <col min="2049" max="2050" width="3.42578125" style="43" customWidth="1"/>
    <col min="2051" max="2052" width="3.5703125" style="43" customWidth="1"/>
    <col min="2053" max="2053" width="72" style="43" customWidth="1"/>
    <col min="2054" max="2054" width="15.28515625" style="43" bestFit="1" customWidth="1"/>
    <col min="2055" max="2055" width="5.28515625" style="43" customWidth="1"/>
    <col min="2056" max="2056" width="16" style="43" customWidth="1"/>
    <col min="2057" max="2057" width="10.140625" style="43" bestFit="1" customWidth="1"/>
    <col min="2058" max="2058" width="9.28515625" style="43" bestFit="1" customWidth="1"/>
    <col min="2059" max="2304" width="7.85546875" style="43"/>
    <col min="2305" max="2306" width="3.42578125" style="43" customWidth="1"/>
    <col min="2307" max="2308" width="3.5703125" style="43" customWidth="1"/>
    <col min="2309" max="2309" width="72" style="43" customWidth="1"/>
    <col min="2310" max="2310" width="15.28515625" style="43" bestFit="1" customWidth="1"/>
    <col min="2311" max="2311" width="5.28515625" style="43" customWidth="1"/>
    <col min="2312" max="2312" width="16" style="43" customWidth="1"/>
    <col min="2313" max="2313" width="10.140625" style="43" bestFit="1" customWidth="1"/>
    <col min="2314" max="2314" width="9.28515625" style="43" bestFit="1" customWidth="1"/>
    <col min="2315" max="2560" width="7.85546875" style="43"/>
    <col min="2561" max="2562" width="3.42578125" style="43" customWidth="1"/>
    <col min="2563" max="2564" width="3.5703125" style="43" customWidth="1"/>
    <col min="2565" max="2565" width="72" style="43" customWidth="1"/>
    <col min="2566" max="2566" width="15.28515625" style="43" bestFit="1" customWidth="1"/>
    <col min="2567" max="2567" width="5.28515625" style="43" customWidth="1"/>
    <col min="2568" max="2568" width="16" style="43" customWidth="1"/>
    <col min="2569" max="2569" width="10.140625" style="43" bestFit="1" customWidth="1"/>
    <col min="2570" max="2570" width="9.28515625" style="43" bestFit="1" customWidth="1"/>
    <col min="2571" max="2816" width="7.85546875" style="43"/>
    <col min="2817" max="2818" width="3.42578125" style="43" customWidth="1"/>
    <col min="2819" max="2820" width="3.5703125" style="43" customWidth="1"/>
    <col min="2821" max="2821" width="72" style="43" customWidth="1"/>
    <col min="2822" max="2822" width="15.28515625" style="43" bestFit="1" customWidth="1"/>
    <col min="2823" max="2823" width="5.28515625" style="43" customWidth="1"/>
    <col min="2824" max="2824" width="16" style="43" customWidth="1"/>
    <col min="2825" max="2825" width="10.140625" style="43" bestFit="1" customWidth="1"/>
    <col min="2826" max="2826" width="9.28515625" style="43" bestFit="1" customWidth="1"/>
    <col min="2827" max="3072" width="7.85546875" style="43"/>
    <col min="3073" max="3074" width="3.42578125" style="43" customWidth="1"/>
    <col min="3075" max="3076" width="3.5703125" style="43" customWidth="1"/>
    <col min="3077" max="3077" width="72" style="43" customWidth="1"/>
    <col min="3078" max="3078" width="15.28515625" style="43" bestFit="1" customWidth="1"/>
    <col min="3079" max="3079" width="5.28515625" style="43" customWidth="1"/>
    <col min="3080" max="3080" width="16" style="43" customWidth="1"/>
    <col min="3081" max="3081" width="10.140625" style="43" bestFit="1" customWidth="1"/>
    <col min="3082" max="3082" width="9.28515625" style="43" bestFit="1" customWidth="1"/>
    <col min="3083" max="3328" width="7.85546875" style="43"/>
    <col min="3329" max="3330" width="3.42578125" style="43" customWidth="1"/>
    <col min="3331" max="3332" width="3.5703125" style="43" customWidth="1"/>
    <col min="3333" max="3333" width="72" style="43" customWidth="1"/>
    <col min="3334" max="3334" width="15.28515625" style="43" bestFit="1" customWidth="1"/>
    <col min="3335" max="3335" width="5.28515625" style="43" customWidth="1"/>
    <col min="3336" max="3336" width="16" style="43" customWidth="1"/>
    <col min="3337" max="3337" width="10.140625" style="43" bestFit="1" customWidth="1"/>
    <col min="3338" max="3338" width="9.28515625" style="43" bestFit="1" customWidth="1"/>
    <col min="3339" max="3584" width="7.85546875" style="43"/>
    <col min="3585" max="3586" width="3.42578125" style="43" customWidth="1"/>
    <col min="3587" max="3588" width="3.5703125" style="43" customWidth="1"/>
    <col min="3589" max="3589" width="72" style="43" customWidth="1"/>
    <col min="3590" max="3590" width="15.28515625" style="43" bestFit="1" customWidth="1"/>
    <col min="3591" max="3591" width="5.28515625" style="43" customWidth="1"/>
    <col min="3592" max="3592" width="16" style="43" customWidth="1"/>
    <col min="3593" max="3593" width="10.140625" style="43" bestFit="1" customWidth="1"/>
    <col min="3594" max="3594" width="9.28515625" style="43" bestFit="1" customWidth="1"/>
    <col min="3595" max="3840" width="7.85546875" style="43"/>
    <col min="3841" max="3842" width="3.42578125" style="43" customWidth="1"/>
    <col min="3843" max="3844" width="3.5703125" style="43" customWidth="1"/>
    <col min="3845" max="3845" width="72" style="43" customWidth="1"/>
    <col min="3846" max="3846" width="15.28515625" style="43" bestFit="1" customWidth="1"/>
    <col min="3847" max="3847" width="5.28515625" style="43" customWidth="1"/>
    <col min="3848" max="3848" width="16" style="43" customWidth="1"/>
    <col min="3849" max="3849" width="10.140625" style="43" bestFit="1" customWidth="1"/>
    <col min="3850" max="3850" width="9.28515625" style="43" bestFit="1" customWidth="1"/>
    <col min="3851" max="4096" width="7.85546875" style="43"/>
    <col min="4097" max="4098" width="3.42578125" style="43" customWidth="1"/>
    <col min="4099" max="4100" width="3.5703125" style="43" customWidth="1"/>
    <col min="4101" max="4101" width="72" style="43" customWidth="1"/>
    <col min="4102" max="4102" width="15.28515625" style="43" bestFit="1" customWidth="1"/>
    <col min="4103" max="4103" width="5.28515625" style="43" customWidth="1"/>
    <col min="4104" max="4104" width="16" style="43" customWidth="1"/>
    <col min="4105" max="4105" width="10.140625" style="43" bestFit="1" customWidth="1"/>
    <col min="4106" max="4106" width="9.28515625" style="43" bestFit="1" customWidth="1"/>
    <col min="4107" max="4352" width="7.85546875" style="43"/>
    <col min="4353" max="4354" width="3.42578125" style="43" customWidth="1"/>
    <col min="4355" max="4356" width="3.5703125" style="43" customWidth="1"/>
    <col min="4357" max="4357" width="72" style="43" customWidth="1"/>
    <col min="4358" max="4358" width="15.28515625" style="43" bestFit="1" customWidth="1"/>
    <col min="4359" max="4359" width="5.28515625" style="43" customWidth="1"/>
    <col min="4360" max="4360" width="16" style="43" customWidth="1"/>
    <col min="4361" max="4361" width="10.140625" style="43" bestFit="1" customWidth="1"/>
    <col min="4362" max="4362" width="9.28515625" style="43" bestFit="1" customWidth="1"/>
    <col min="4363" max="4608" width="7.85546875" style="43"/>
    <col min="4609" max="4610" width="3.42578125" style="43" customWidth="1"/>
    <col min="4611" max="4612" width="3.5703125" style="43" customWidth="1"/>
    <col min="4613" max="4613" width="72" style="43" customWidth="1"/>
    <col min="4614" max="4614" width="15.28515625" style="43" bestFit="1" customWidth="1"/>
    <col min="4615" max="4615" width="5.28515625" style="43" customWidth="1"/>
    <col min="4616" max="4616" width="16" style="43" customWidth="1"/>
    <col min="4617" max="4617" width="10.140625" style="43" bestFit="1" customWidth="1"/>
    <col min="4618" max="4618" width="9.28515625" style="43" bestFit="1" customWidth="1"/>
    <col min="4619" max="4864" width="7.85546875" style="43"/>
    <col min="4865" max="4866" width="3.42578125" style="43" customWidth="1"/>
    <col min="4867" max="4868" width="3.5703125" style="43" customWidth="1"/>
    <col min="4869" max="4869" width="72" style="43" customWidth="1"/>
    <col min="4870" max="4870" width="15.28515625" style="43" bestFit="1" customWidth="1"/>
    <col min="4871" max="4871" width="5.28515625" style="43" customWidth="1"/>
    <col min="4872" max="4872" width="16" style="43" customWidth="1"/>
    <col min="4873" max="4873" width="10.140625" style="43" bestFit="1" customWidth="1"/>
    <col min="4874" max="4874" width="9.28515625" style="43" bestFit="1" customWidth="1"/>
    <col min="4875" max="5120" width="7.85546875" style="43"/>
    <col min="5121" max="5122" width="3.42578125" style="43" customWidth="1"/>
    <col min="5123" max="5124" width="3.5703125" style="43" customWidth="1"/>
    <col min="5125" max="5125" width="72" style="43" customWidth="1"/>
    <col min="5126" max="5126" width="15.28515625" style="43" bestFit="1" customWidth="1"/>
    <col min="5127" max="5127" width="5.28515625" style="43" customWidth="1"/>
    <col min="5128" max="5128" width="16" style="43" customWidth="1"/>
    <col min="5129" max="5129" width="10.140625" style="43" bestFit="1" customWidth="1"/>
    <col min="5130" max="5130" width="9.28515625" style="43" bestFit="1" customWidth="1"/>
    <col min="5131" max="5376" width="7.85546875" style="43"/>
    <col min="5377" max="5378" width="3.42578125" style="43" customWidth="1"/>
    <col min="5379" max="5380" width="3.5703125" style="43" customWidth="1"/>
    <col min="5381" max="5381" width="72" style="43" customWidth="1"/>
    <col min="5382" max="5382" width="15.28515625" style="43" bestFit="1" customWidth="1"/>
    <col min="5383" max="5383" width="5.28515625" style="43" customWidth="1"/>
    <col min="5384" max="5384" width="16" style="43" customWidth="1"/>
    <col min="5385" max="5385" width="10.140625" style="43" bestFit="1" customWidth="1"/>
    <col min="5386" max="5386" width="9.28515625" style="43" bestFit="1" customWidth="1"/>
    <col min="5387" max="5632" width="7.85546875" style="43"/>
    <col min="5633" max="5634" width="3.42578125" style="43" customWidth="1"/>
    <col min="5635" max="5636" width="3.5703125" style="43" customWidth="1"/>
    <col min="5637" max="5637" width="72" style="43" customWidth="1"/>
    <col min="5638" max="5638" width="15.28515625" style="43" bestFit="1" customWidth="1"/>
    <col min="5639" max="5639" width="5.28515625" style="43" customWidth="1"/>
    <col min="5640" max="5640" width="16" style="43" customWidth="1"/>
    <col min="5641" max="5641" width="10.140625" style="43" bestFit="1" customWidth="1"/>
    <col min="5642" max="5642" width="9.28515625" style="43" bestFit="1" customWidth="1"/>
    <col min="5643" max="5888" width="7.85546875" style="43"/>
    <col min="5889" max="5890" width="3.42578125" style="43" customWidth="1"/>
    <col min="5891" max="5892" width="3.5703125" style="43" customWidth="1"/>
    <col min="5893" max="5893" width="72" style="43" customWidth="1"/>
    <col min="5894" max="5894" width="15.28515625" style="43" bestFit="1" customWidth="1"/>
    <col min="5895" max="5895" width="5.28515625" style="43" customWidth="1"/>
    <col min="5896" max="5896" width="16" style="43" customWidth="1"/>
    <col min="5897" max="5897" width="10.140625" style="43" bestFit="1" customWidth="1"/>
    <col min="5898" max="5898" width="9.28515625" style="43" bestFit="1" customWidth="1"/>
    <col min="5899" max="6144" width="7.85546875" style="43"/>
    <col min="6145" max="6146" width="3.42578125" style="43" customWidth="1"/>
    <col min="6147" max="6148" width="3.5703125" style="43" customWidth="1"/>
    <col min="6149" max="6149" width="72" style="43" customWidth="1"/>
    <col min="6150" max="6150" width="15.28515625" style="43" bestFit="1" customWidth="1"/>
    <col min="6151" max="6151" width="5.28515625" style="43" customWidth="1"/>
    <col min="6152" max="6152" width="16" style="43" customWidth="1"/>
    <col min="6153" max="6153" width="10.140625" style="43" bestFit="1" customWidth="1"/>
    <col min="6154" max="6154" width="9.28515625" style="43" bestFit="1" customWidth="1"/>
    <col min="6155" max="6400" width="7.85546875" style="43"/>
    <col min="6401" max="6402" width="3.42578125" style="43" customWidth="1"/>
    <col min="6403" max="6404" width="3.5703125" style="43" customWidth="1"/>
    <col min="6405" max="6405" width="72" style="43" customWidth="1"/>
    <col min="6406" max="6406" width="15.28515625" style="43" bestFit="1" customWidth="1"/>
    <col min="6407" max="6407" width="5.28515625" style="43" customWidth="1"/>
    <col min="6408" max="6408" width="16" style="43" customWidth="1"/>
    <col min="6409" max="6409" width="10.140625" style="43" bestFit="1" customWidth="1"/>
    <col min="6410" max="6410" width="9.28515625" style="43" bestFit="1" customWidth="1"/>
    <col min="6411" max="6656" width="7.85546875" style="43"/>
    <col min="6657" max="6658" width="3.42578125" style="43" customWidth="1"/>
    <col min="6659" max="6660" width="3.5703125" style="43" customWidth="1"/>
    <col min="6661" max="6661" width="72" style="43" customWidth="1"/>
    <col min="6662" max="6662" width="15.28515625" style="43" bestFit="1" customWidth="1"/>
    <col min="6663" max="6663" width="5.28515625" style="43" customWidth="1"/>
    <col min="6664" max="6664" width="16" style="43" customWidth="1"/>
    <col min="6665" max="6665" width="10.140625" style="43" bestFit="1" customWidth="1"/>
    <col min="6666" max="6666" width="9.28515625" style="43" bestFit="1" customWidth="1"/>
    <col min="6667" max="6912" width="7.85546875" style="43"/>
    <col min="6913" max="6914" width="3.42578125" style="43" customWidth="1"/>
    <col min="6915" max="6916" width="3.5703125" style="43" customWidth="1"/>
    <col min="6917" max="6917" width="72" style="43" customWidth="1"/>
    <col min="6918" max="6918" width="15.28515625" style="43" bestFit="1" customWidth="1"/>
    <col min="6919" max="6919" width="5.28515625" style="43" customWidth="1"/>
    <col min="6920" max="6920" width="16" style="43" customWidth="1"/>
    <col min="6921" max="6921" width="10.140625" style="43" bestFit="1" customWidth="1"/>
    <col min="6922" max="6922" width="9.28515625" style="43" bestFit="1" customWidth="1"/>
    <col min="6923" max="7168" width="7.85546875" style="43"/>
    <col min="7169" max="7170" width="3.42578125" style="43" customWidth="1"/>
    <col min="7171" max="7172" width="3.5703125" style="43" customWidth="1"/>
    <col min="7173" max="7173" width="72" style="43" customWidth="1"/>
    <col min="7174" max="7174" width="15.28515625" style="43" bestFit="1" customWidth="1"/>
    <col min="7175" max="7175" width="5.28515625" style="43" customWidth="1"/>
    <col min="7176" max="7176" width="16" style="43" customWidth="1"/>
    <col min="7177" max="7177" width="10.140625" style="43" bestFit="1" customWidth="1"/>
    <col min="7178" max="7178" width="9.28515625" style="43" bestFit="1" customWidth="1"/>
    <col min="7179" max="7424" width="7.85546875" style="43"/>
    <col min="7425" max="7426" width="3.42578125" style="43" customWidth="1"/>
    <col min="7427" max="7428" width="3.5703125" style="43" customWidth="1"/>
    <col min="7429" max="7429" width="72" style="43" customWidth="1"/>
    <col min="7430" max="7430" width="15.28515625" style="43" bestFit="1" customWidth="1"/>
    <col min="7431" max="7431" width="5.28515625" style="43" customWidth="1"/>
    <col min="7432" max="7432" width="16" style="43" customWidth="1"/>
    <col min="7433" max="7433" width="10.140625" style="43" bestFit="1" customWidth="1"/>
    <col min="7434" max="7434" width="9.28515625" style="43" bestFit="1" customWidth="1"/>
    <col min="7435" max="7680" width="7.85546875" style="43"/>
    <col min="7681" max="7682" width="3.42578125" style="43" customWidth="1"/>
    <col min="7683" max="7684" width="3.5703125" style="43" customWidth="1"/>
    <col min="7685" max="7685" width="72" style="43" customWidth="1"/>
    <col min="7686" max="7686" width="15.28515625" style="43" bestFit="1" customWidth="1"/>
    <col min="7687" max="7687" width="5.28515625" style="43" customWidth="1"/>
    <col min="7688" max="7688" width="16" style="43" customWidth="1"/>
    <col min="7689" max="7689" width="10.140625" style="43" bestFit="1" customWidth="1"/>
    <col min="7690" max="7690" width="9.28515625" style="43" bestFit="1" customWidth="1"/>
    <col min="7691" max="7936" width="7.85546875" style="43"/>
    <col min="7937" max="7938" width="3.42578125" style="43" customWidth="1"/>
    <col min="7939" max="7940" width="3.5703125" style="43" customWidth="1"/>
    <col min="7941" max="7941" width="72" style="43" customWidth="1"/>
    <col min="7942" max="7942" width="15.28515625" style="43" bestFit="1" customWidth="1"/>
    <col min="7943" max="7943" width="5.28515625" style="43" customWidth="1"/>
    <col min="7944" max="7944" width="16" style="43" customWidth="1"/>
    <col min="7945" max="7945" width="10.140625" style="43" bestFit="1" customWidth="1"/>
    <col min="7946" max="7946" width="9.28515625" style="43" bestFit="1" customWidth="1"/>
    <col min="7947" max="8192" width="7.85546875" style="43"/>
    <col min="8193" max="8194" width="3.42578125" style="43" customWidth="1"/>
    <col min="8195" max="8196" width="3.5703125" style="43" customWidth="1"/>
    <col min="8197" max="8197" width="72" style="43" customWidth="1"/>
    <col min="8198" max="8198" width="15.28515625" style="43" bestFit="1" customWidth="1"/>
    <col min="8199" max="8199" width="5.28515625" style="43" customWidth="1"/>
    <col min="8200" max="8200" width="16" style="43" customWidth="1"/>
    <col min="8201" max="8201" width="10.140625" style="43" bestFit="1" customWidth="1"/>
    <col min="8202" max="8202" width="9.28515625" style="43" bestFit="1" customWidth="1"/>
    <col min="8203" max="8448" width="7.85546875" style="43"/>
    <col min="8449" max="8450" width="3.42578125" style="43" customWidth="1"/>
    <col min="8451" max="8452" width="3.5703125" style="43" customWidth="1"/>
    <col min="8453" max="8453" width="72" style="43" customWidth="1"/>
    <col min="8454" max="8454" width="15.28515625" style="43" bestFit="1" customWidth="1"/>
    <col min="8455" max="8455" width="5.28515625" style="43" customWidth="1"/>
    <col min="8456" max="8456" width="16" style="43" customWidth="1"/>
    <col min="8457" max="8457" width="10.140625" style="43" bestFit="1" customWidth="1"/>
    <col min="8458" max="8458" width="9.28515625" style="43" bestFit="1" customWidth="1"/>
    <col min="8459" max="8704" width="7.85546875" style="43"/>
    <col min="8705" max="8706" width="3.42578125" style="43" customWidth="1"/>
    <col min="8707" max="8708" width="3.5703125" style="43" customWidth="1"/>
    <col min="8709" max="8709" width="72" style="43" customWidth="1"/>
    <col min="8710" max="8710" width="15.28515625" style="43" bestFit="1" customWidth="1"/>
    <col min="8711" max="8711" width="5.28515625" style="43" customWidth="1"/>
    <col min="8712" max="8712" width="16" style="43" customWidth="1"/>
    <col min="8713" max="8713" width="10.140625" style="43" bestFit="1" customWidth="1"/>
    <col min="8714" max="8714" width="9.28515625" style="43" bestFit="1" customWidth="1"/>
    <col min="8715" max="8960" width="7.85546875" style="43"/>
    <col min="8961" max="8962" width="3.42578125" style="43" customWidth="1"/>
    <col min="8963" max="8964" width="3.5703125" style="43" customWidth="1"/>
    <col min="8965" max="8965" width="72" style="43" customWidth="1"/>
    <col min="8966" max="8966" width="15.28515625" style="43" bestFit="1" customWidth="1"/>
    <col min="8967" max="8967" width="5.28515625" style="43" customWidth="1"/>
    <col min="8968" max="8968" width="16" style="43" customWidth="1"/>
    <col min="8969" max="8969" width="10.140625" style="43" bestFit="1" customWidth="1"/>
    <col min="8970" max="8970" width="9.28515625" style="43" bestFit="1" customWidth="1"/>
    <col min="8971" max="9216" width="7.85546875" style="43"/>
    <col min="9217" max="9218" width="3.42578125" style="43" customWidth="1"/>
    <col min="9219" max="9220" width="3.5703125" style="43" customWidth="1"/>
    <col min="9221" max="9221" width="72" style="43" customWidth="1"/>
    <col min="9222" max="9222" width="15.28515625" style="43" bestFit="1" customWidth="1"/>
    <col min="9223" max="9223" width="5.28515625" style="43" customWidth="1"/>
    <col min="9224" max="9224" width="16" style="43" customWidth="1"/>
    <col min="9225" max="9225" width="10.140625" style="43" bestFit="1" customWidth="1"/>
    <col min="9226" max="9226" width="9.28515625" style="43" bestFit="1" customWidth="1"/>
    <col min="9227" max="9472" width="7.85546875" style="43"/>
    <col min="9473" max="9474" width="3.42578125" style="43" customWidth="1"/>
    <col min="9475" max="9476" width="3.5703125" style="43" customWidth="1"/>
    <col min="9477" max="9477" width="72" style="43" customWidth="1"/>
    <col min="9478" max="9478" width="15.28515625" style="43" bestFit="1" customWidth="1"/>
    <col min="9479" max="9479" width="5.28515625" style="43" customWidth="1"/>
    <col min="9480" max="9480" width="16" style="43" customWidth="1"/>
    <col min="9481" max="9481" width="10.140625" style="43" bestFit="1" customWidth="1"/>
    <col min="9482" max="9482" width="9.28515625" style="43" bestFit="1" customWidth="1"/>
    <col min="9483" max="9728" width="7.85546875" style="43"/>
    <col min="9729" max="9730" width="3.42578125" style="43" customWidth="1"/>
    <col min="9731" max="9732" width="3.5703125" style="43" customWidth="1"/>
    <col min="9733" max="9733" width="72" style="43" customWidth="1"/>
    <col min="9734" max="9734" width="15.28515625" style="43" bestFit="1" customWidth="1"/>
    <col min="9735" max="9735" width="5.28515625" style="43" customWidth="1"/>
    <col min="9736" max="9736" width="16" style="43" customWidth="1"/>
    <col min="9737" max="9737" width="10.140625" style="43" bestFit="1" customWidth="1"/>
    <col min="9738" max="9738" width="9.28515625" style="43" bestFit="1" customWidth="1"/>
    <col min="9739" max="9984" width="7.85546875" style="43"/>
    <col min="9985" max="9986" width="3.42578125" style="43" customWidth="1"/>
    <col min="9987" max="9988" width="3.5703125" style="43" customWidth="1"/>
    <col min="9989" max="9989" width="72" style="43" customWidth="1"/>
    <col min="9990" max="9990" width="15.28515625" style="43" bestFit="1" customWidth="1"/>
    <col min="9991" max="9991" width="5.28515625" style="43" customWidth="1"/>
    <col min="9992" max="9992" width="16" style="43" customWidth="1"/>
    <col min="9993" max="9993" width="10.140625" style="43" bestFit="1" customWidth="1"/>
    <col min="9994" max="9994" width="9.28515625" style="43" bestFit="1" customWidth="1"/>
    <col min="9995" max="10240" width="7.85546875" style="43"/>
    <col min="10241" max="10242" width="3.42578125" style="43" customWidth="1"/>
    <col min="10243" max="10244" width="3.5703125" style="43" customWidth="1"/>
    <col min="10245" max="10245" width="72" style="43" customWidth="1"/>
    <col min="10246" max="10246" width="15.28515625" style="43" bestFit="1" customWidth="1"/>
    <col min="10247" max="10247" width="5.28515625" style="43" customWidth="1"/>
    <col min="10248" max="10248" width="16" style="43" customWidth="1"/>
    <col min="10249" max="10249" width="10.140625" style="43" bestFit="1" customWidth="1"/>
    <col min="10250" max="10250" width="9.28515625" style="43" bestFit="1" customWidth="1"/>
    <col min="10251" max="10496" width="7.85546875" style="43"/>
    <col min="10497" max="10498" width="3.42578125" style="43" customWidth="1"/>
    <col min="10499" max="10500" width="3.5703125" style="43" customWidth="1"/>
    <col min="10501" max="10501" width="72" style="43" customWidth="1"/>
    <col min="10502" max="10502" width="15.28515625" style="43" bestFit="1" customWidth="1"/>
    <col min="10503" max="10503" width="5.28515625" style="43" customWidth="1"/>
    <col min="10504" max="10504" width="16" style="43" customWidth="1"/>
    <col min="10505" max="10505" width="10.140625" style="43" bestFit="1" customWidth="1"/>
    <col min="10506" max="10506" width="9.28515625" style="43" bestFit="1" customWidth="1"/>
    <col min="10507" max="10752" width="7.85546875" style="43"/>
    <col min="10753" max="10754" width="3.42578125" style="43" customWidth="1"/>
    <col min="10755" max="10756" width="3.5703125" style="43" customWidth="1"/>
    <col min="10757" max="10757" width="72" style="43" customWidth="1"/>
    <col min="10758" max="10758" width="15.28515625" style="43" bestFit="1" customWidth="1"/>
    <col min="10759" max="10759" width="5.28515625" style="43" customWidth="1"/>
    <col min="10760" max="10760" width="16" style="43" customWidth="1"/>
    <col min="10761" max="10761" width="10.140625" style="43" bestFit="1" customWidth="1"/>
    <col min="10762" max="10762" width="9.28515625" style="43" bestFit="1" customWidth="1"/>
    <col min="10763" max="11008" width="7.85546875" style="43"/>
    <col min="11009" max="11010" width="3.42578125" style="43" customWidth="1"/>
    <col min="11011" max="11012" width="3.5703125" style="43" customWidth="1"/>
    <col min="11013" max="11013" width="72" style="43" customWidth="1"/>
    <col min="11014" max="11014" width="15.28515625" style="43" bestFit="1" customWidth="1"/>
    <col min="11015" max="11015" width="5.28515625" style="43" customWidth="1"/>
    <col min="11016" max="11016" width="16" style="43" customWidth="1"/>
    <col min="11017" max="11017" width="10.140625" style="43" bestFit="1" customWidth="1"/>
    <col min="11018" max="11018" width="9.28515625" style="43" bestFit="1" customWidth="1"/>
    <col min="11019" max="11264" width="7.85546875" style="43"/>
    <col min="11265" max="11266" width="3.42578125" style="43" customWidth="1"/>
    <col min="11267" max="11268" width="3.5703125" style="43" customWidth="1"/>
    <col min="11269" max="11269" width="72" style="43" customWidth="1"/>
    <col min="11270" max="11270" width="15.28515625" style="43" bestFit="1" customWidth="1"/>
    <col min="11271" max="11271" width="5.28515625" style="43" customWidth="1"/>
    <col min="11272" max="11272" width="16" style="43" customWidth="1"/>
    <col min="11273" max="11273" width="10.140625" style="43" bestFit="1" customWidth="1"/>
    <col min="11274" max="11274" width="9.28515625" style="43" bestFit="1" customWidth="1"/>
    <col min="11275" max="11520" width="7.85546875" style="43"/>
    <col min="11521" max="11522" width="3.42578125" style="43" customWidth="1"/>
    <col min="11523" max="11524" width="3.5703125" style="43" customWidth="1"/>
    <col min="11525" max="11525" width="72" style="43" customWidth="1"/>
    <col min="11526" max="11526" width="15.28515625" style="43" bestFit="1" customWidth="1"/>
    <col min="11527" max="11527" width="5.28515625" style="43" customWidth="1"/>
    <col min="11528" max="11528" width="16" style="43" customWidth="1"/>
    <col min="11529" max="11529" width="10.140625" style="43" bestFit="1" customWidth="1"/>
    <col min="11530" max="11530" width="9.28515625" style="43" bestFit="1" customWidth="1"/>
    <col min="11531" max="11776" width="7.85546875" style="43"/>
    <col min="11777" max="11778" width="3.42578125" style="43" customWidth="1"/>
    <col min="11779" max="11780" width="3.5703125" style="43" customWidth="1"/>
    <col min="11781" max="11781" width="72" style="43" customWidth="1"/>
    <col min="11782" max="11782" width="15.28515625" style="43" bestFit="1" customWidth="1"/>
    <col min="11783" max="11783" width="5.28515625" style="43" customWidth="1"/>
    <col min="11784" max="11784" width="16" style="43" customWidth="1"/>
    <col min="11785" max="11785" width="10.140625" style="43" bestFit="1" customWidth="1"/>
    <col min="11786" max="11786" width="9.28515625" style="43" bestFit="1" customWidth="1"/>
    <col min="11787" max="12032" width="7.85546875" style="43"/>
    <col min="12033" max="12034" width="3.42578125" style="43" customWidth="1"/>
    <col min="12035" max="12036" width="3.5703125" style="43" customWidth="1"/>
    <col min="12037" max="12037" width="72" style="43" customWidth="1"/>
    <col min="12038" max="12038" width="15.28515625" style="43" bestFit="1" customWidth="1"/>
    <col min="12039" max="12039" width="5.28515625" style="43" customWidth="1"/>
    <col min="12040" max="12040" width="16" style="43" customWidth="1"/>
    <col min="12041" max="12041" width="10.140625" style="43" bestFit="1" customWidth="1"/>
    <col min="12042" max="12042" width="9.28515625" style="43" bestFit="1" customWidth="1"/>
    <col min="12043" max="12288" width="7.85546875" style="43"/>
    <col min="12289" max="12290" width="3.42578125" style="43" customWidth="1"/>
    <col min="12291" max="12292" width="3.5703125" style="43" customWidth="1"/>
    <col min="12293" max="12293" width="72" style="43" customWidth="1"/>
    <col min="12294" max="12294" width="15.28515625" style="43" bestFit="1" customWidth="1"/>
    <col min="12295" max="12295" width="5.28515625" style="43" customWidth="1"/>
    <col min="12296" max="12296" width="16" style="43" customWidth="1"/>
    <col min="12297" max="12297" width="10.140625" style="43" bestFit="1" customWidth="1"/>
    <col min="12298" max="12298" width="9.28515625" style="43" bestFit="1" customWidth="1"/>
    <col min="12299" max="12544" width="7.85546875" style="43"/>
    <col min="12545" max="12546" width="3.42578125" style="43" customWidth="1"/>
    <col min="12547" max="12548" width="3.5703125" style="43" customWidth="1"/>
    <col min="12549" max="12549" width="72" style="43" customWidth="1"/>
    <col min="12550" max="12550" width="15.28515625" style="43" bestFit="1" customWidth="1"/>
    <col min="12551" max="12551" width="5.28515625" style="43" customWidth="1"/>
    <col min="12552" max="12552" width="16" style="43" customWidth="1"/>
    <col min="12553" max="12553" width="10.140625" style="43" bestFit="1" customWidth="1"/>
    <col min="12554" max="12554" width="9.28515625" style="43" bestFit="1" customWidth="1"/>
    <col min="12555" max="12800" width="7.85546875" style="43"/>
    <col min="12801" max="12802" width="3.42578125" style="43" customWidth="1"/>
    <col min="12803" max="12804" width="3.5703125" style="43" customWidth="1"/>
    <col min="12805" max="12805" width="72" style="43" customWidth="1"/>
    <col min="12806" max="12806" width="15.28515625" style="43" bestFit="1" customWidth="1"/>
    <col min="12807" max="12807" width="5.28515625" style="43" customWidth="1"/>
    <col min="12808" max="12808" width="16" style="43" customWidth="1"/>
    <col min="12809" max="12809" width="10.140625" style="43" bestFit="1" customWidth="1"/>
    <col min="12810" max="12810" width="9.28515625" style="43" bestFit="1" customWidth="1"/>
    <col min="12811" max="13056" width="7.85546875" style="43"/>
    <col min="13057" max="13058" width="3.42578125" style="43" customWidth="1"/>
    <col min="13059" max="13060" width="3.5703125" style="43" customWidth="1"/>
    <col min="13061" max="13061" width="72" style="43" customWidth="1"/>
    <col min="13062" max="13062" width="15.28515625" style="43" bestFit="1" customWidth="1"/>
    <col min="13063" max="13063" width="5.28515625" style="43" customWidth="1"/>
    <col min="13064" max="13064" width="16" style="43" customWidth="1"/>
    <col min="13065" max="13065" width="10.140625" style="43" bestFit="1" customWidth="1"/>
    <col min="13066" max="13066" width="9.28515625" style="43" bestFit="1" customWidth="1"/>
    <col min="13067" max="13312" width="7.85546875" style="43"/>
    <col min="13313" max="13314" width="3.42578125" style="43" customWidth="1"/>
    <col min="13315" max="13316" width="3.5703125" style="43" customWidth="1"/>
    <col min="13317" max="13317" width="72" style="43" customWidth="1"/>
    <col min="13318" max="13318" width="15.28515625" style="43" bestFit="1" customWidth="1"/>
    <col min="13319" max="13319" width="5.28515625" style="43" customWidth="1"/>
    <col min="13320" max="13320" width="16" style="43" customWidth="1"/>
    <col min="13321" max="13321" width="10.140625" style="43" bestFit="1" customWidth="1"/>
    <col min="13322" max="13322" width="9.28515625" style="43" bestFit="1" customWidth="1"/>
    <col min="13323" max="13568" width="7.85546875" style="43"/>
    <col min="13569" max="13570" width="3.42578125" style="43" customWidth="1"/>
    <col min="13571" max="13572" width="3.5703125" style="43" customWidth="1"/>
    <col min="13573" max="13573" width="72" style="43" customWidth="1"/>
    <col min="13574" max="13574" width="15.28515625" style="43" bestFit="1" customWidth="1"/>
    <col min="13575" max="13575" width="5.28515625" style="43" customWidth="1"/>
    <col min="13576" max="13576" width="16" style="43" customWidth="1"/>
    <col min="13577" max="13577" width="10.140625" style="43" bestFit="1" customWidth="1"/>
    <col min="13578" max="13578" width="9.28515625" style="43" bestFit="1" customWidth="1"/>
    <col min="13579" max="13824" width="7.85546875" style="43"/>
    <col min="13825" max="13826" width="3.42578125" style="43" customWidth="1"/>
    <col min="13827" max="13828" width="3.5703125" style="43" customWidth="1"/>
    <col min="13829" max="13829" width="72" style="43" customWidth="1"/>
    <col min="13830" max="13830" width="15.28515625" style="43" bestFit="1" customWidth="1"/>
    <col min="13831" max="13831" width="5.28515625" style="43" customWidth="1"/>
    <col min="13832" max="13832" width="16" style="43" customWidth="1"/>
    <col min="13833" max="13833" width="10.140625" style="43" bestFit="1" customWidth="1"/>
    <col min="13834" max="13834" width="9.28515625" style="43" bestFit="1" customWidth="1"/>
    <col min="13835" max="14080" width="7.85546875" style="43"/>
    <col min="14081" max="14082" width="3.42578125" style="43" customWidth="1"/>
    <col min="14083" max="14084" width="3.5703125" style="43" customWidth="1"/>
    <col min="14085" max="14085" width="72" style="43" customWidth="1"/>
    <col min="14086" max="14086" width="15.28515625" style="43" bestFit="1" customWidth="1"/>
    <col min="14087" max="14087" width="5.28515625" style="43" customWidth="1"/>
    <col min="14088" max="14088" width="16" style="43" customWidth="1"/>
    <col min="14089" max="14089" width="10.140625" style="43" bestFit="1" customWidth="1"/>
    <col min="14090" max="14090" width="9.28515625" style="43" bestFit="1" customWidth="1"/>
    <col min="14091" max="14336" width="7.85546875" style="43"/>
    <col min="14337" max="14338" width="3.42578125" style="43" customWidth="1"/>
    <col min="14339" max="14340" width="3.5703125" style="43" customWidth="1"/>
    <col min="14341" max="14341" width="72" style="43" customWidth="1"/>
    <col min="14342" max="14342" width="15.28515625" style="43" bestFit="1" customWidth="1"/>
    <col min="14343" max="14343" width="5.28515625" style="43" customWidth="1"/>
    <col min="14344" max="14344" width="16" style="43" customWidth="1"/>
    <col min="14345" max="14345" width="10.140625" style="43" bestFit="1" customWidth="1"/>
    <col min="14346" max="14346" width="9.28515625" style="43" bestFit="1" customWidth="1"/>
    <col min="14347" max="14592" width="7.85546875" style="43"/>
    <col min="14593" max="14594" width="3.42578125" style="43" customWidth="1"/>
    <col min="14595" max="14596" width="3.5703125" style="43" customWidth="1"/>
    <col min="14597" max="14597" width="72" style="43" customWidth="1"/>
    <col min="14598" max="14598" width="15.28515625" style="43" bestFit="1" customWidth="1"/>
    <col min="14599" max="14599" width="5.28515625" style="43" customWidth="1"/>
    <col min="14600" max="14600" width="16" style="43" customWidth="1"/>
    <col min="14601" max="14601" width="10.140625" style="43" bestFit="1" customWidth="1"/>
    <col min="14602" max="14602" width="9.28515625" style="43" bestFit="1" customWidth="1"/>
    <col min="14603" max="14848" width="7.85546875" style="43"/>
    <col min="14849" max="14850" width="3.42578125" style="43" customWidth="1"/>
    <col min="14851" max="14852" width="3.5703125" style="43" customWidth="1"/>
    <col min="14853" max="14853" width="72" style="43" customWidth="1"/>
    <col min="14854" max="14854" width="15.28515625" style="43" bestFit="1" customWidth="1"/>
    <col min="14855" max="14855" width="5.28515625" style="43" customWidth="1"/>
    <col min="14856" max="14856" width="16" style="43" customWidth="1"/>
    <col min="14857" max="14857" width="10.140625" style="43" bestFit="1" customWidth="1"/>
    <col min="14858" max="14858" width="9.28515625" style="43" bestFit="1" customWidth="1"/>
    <col min="14859" max="15104" width="7.85546875" style="43"/>
    <col min="15105" max="15106" width="3.42578125" style="43" customWidth="1"/>
    <col min="15107" max="15108" width="3.5703125" style="43" customWidth="1"/>
    <col min="15109" max="15109" width="72" style="43" customWidth="1"/>
    <col min="15110" max="15110" width="15.28515625" style="43" bestFit="1" customWidth="1"/>
    <col min="15111" max="15111" width="5.28515625" style="43" customWidth="1"/>
    <col min="15112" max="15112" width="16" style="43" customWidth="1"/>
    <col min="15113" max="15113" width="10.140625" style="43" bestFit="1" customWidth="1"/>
    <col min="15114" max="15114" width="9.28515625" style="43" bestFit="1" customWidth="1"/>
    <col min="15115" max="15360" width="7.85546875" style="43"/>
    <col min="15361" max="15362" width="3.42578125" style="43" customWidth="1"/>
    <col min="15363" max="15364" width="3.5703125" style="43" customWidth="1"/>
    <col min="15365" max="15365" width="72" style="43" customWidth="1"/>
    <col min="15366" max="15366" width="15.28515625" style="43" bestFit="1" customWidth="1"/>
    <col min="15367" max="15367" width="5.28515625" style="43" customWidth="1"/>
    <col min="15368" max="15368" width="16" style="43" customWidth="1"/>
    <col min="15369" max="15369" width="10.140625" style="43" bestFit="1" customWidth="1"/>
    <col min="15370" max="15370" width="9.28515625" style="43" bestFit="1" customWidth="1"/>
    <col min="15371" max="15616" width="7.85546875" style="43"/>
    <col min="15617" max="15618" width="3.42578125" style="43" customWidth="1"/>
    <col min="15619" max="15620" width="3.5703125" style="43" customWidth="1"/>
    <col min="15621" max="15621" width="72" style="43" customWidth="1"/>
    <col min="15622" max="15622" width="15.28515625" style="43" bestFit="1" customWidth="1"/>
    <col min="15623" max="15623" width="5.28515625" style="43" customWidth="1"/>
    <col min="15624" max="15624" width="16" style="43" customWidth="1"/>
    <col min="15625" max="15625" width="10.140625" style="43" bestFit="1" customWidth="1"/>
    <col min="15626" max="15626" width="9.28515625" style="43" bestFit="1" customWidth="1"/>
    <col min="15627" max="15872" width="7.85546875" style="43"/>
    <col min="15873" max="15874" width="3.42578125" style="43" customWidth="1"/>
    <col min="15875" max="15876" width="3.5703125" style="43" customWidth="1"/>
    <col min="15877" max="15877" width="72" style="43" customWidth="1"/>
    <col min="15878" max="15878" width="15.28515625" style="43" bestFit="1" customWidth="1"/>
    <col min="15879" max="15879" width="5.28515625" style="43" customWidth="1"/>
    <col min="15880" max="15880" width="16" style="43" customWidth="1"/>
    <col min="15881" max="15881" width="10.140625" style="43" bestFit="1" customWidth="1"/>
    <col min="15882" max="15882" width="9.28515625" style="43" bestFit="1" customWidth="1"/>
    <col min="15883" max="16128" width="7.85546875" style="43"/>
    <col min="16129" max="16130" width="3.42578125" style="43" customWidth="1"/>
    <col min="16131" max="16132" width="3.5703125" style="43" customWidth="1"/>
    <col min="16133" max="16133" width="72" style="43" customWidth="1"/>
    <col min="16134" max="16134" width="15.28515625" style="43" bestFit="1" customWidth="1"/>
    <col min="16135" max="16135" width="5.28515625" style="43" customWidth="1"/>
    <col min="16136" max="16136" width="16" style="43" customWidth="1"/>
    <col min="16137" max="16137" width="10.140625" style="43" bestFit="1" customWidth="1"/>
    <col min="16138" max="16138" width="9.28515625" style="43" bestFit="1" customWidth="1"/>
    <col min="16139" max="16384" width="7.85546875" style="43"/>
  </cols>
  <sheetData>
    <row r="1" spans="1:9" ht="15.95" customHeight="1" x14ac:dyDescent="0.25">
      <c r="F1" s="140"/>
      <c r="I1" s="140"/>
    </row>
    <row r="2" spans="1:9" ht="15.95" customHeight="1" x14ac:dyDescent="0.25">
      <c r="A2" s="40"/>
      <c r="B2" s="141"/>
      <c r="C2" s="141"/>
      <c r="D2" s="141"/>
      <c r="E2" s="141"/>
      <c r="F2" s="170" t="s">
        <v>536</v>
      </c>
      <c r="G2" s="170"/>
    </row>
    <row r="3" spans="1:9" ht="15.95" customHeight="1" x14ac:dyDescent="0.25">
      <c r="A3" s="40"/>
      <c r="B3" s="141"/>
      <c r="C3" s="141"/>
      <c r="D3" s="141"/>
      <c r="E3" s="141"/>
      <c r="F3" s="40"/>
    </row>
    <row r="4" spans="1:9" s="99" customFormat="1" ht="15.95" customHeight="1" x14ac:dyDescent="0.25">
      <c r="A4" s="185" t="s">
        <v>530</v>
      </c>
      <c r="B4" s="185"/>
      <c r="C4" s="185"/>
      <c r="D4" s="185"/>
      <c r="E4" s="185"/>
      <c r="F4" s="185"/>
      <c r="G4" s="185"/>
      <c r="H4" s="43"/>
      <c r="I4" s="43"/>
    </row>
    <row r="5" spans="1:9" s="99" customFormat="1" ht="15.95" customHeight="1" x14ac:dyDescent="0.25">
      <c r="A5" s="100"/>
      <c r="B5" s="100"/>
      <c r="C5" s="100"/>
      <c r="D5" s="100"/>
      <c r="E5" s="100"/>
      <c r="F5" s="100"/>
      <c r="G5" s="100"/>
      <c r="H5" s="43"/>
      <c r="I5" s="43"/>
    </row>
    <row r="6" spans="1:9" s="99" customFormat="1" ht="15.95" customHeight="1" x14ac:dyDescent="0.25">
      <c r="A6" s="100"/>
      <c r="B6" s="100"/>
      <c r="C6" s="100"/>
      <c r="D6" s="100"/>
      <c r="E6" s="100"/>
      <c r="F6" s="100"/>
      <c r="G6" s="100"/>
      <c r="H6" s="43"/>
      <c r="I6" s="43"/>
    </row>
    <row r="7" spans="1:9" s="99" customFormat="1" ht="15.95" customHeight="1" x14ac:dyDescent="0.25">
      <c r="A7" s="186" t="s">
        <v>494</v>
      </c>
      <c r="B7" s="186"/>
      <c r="C7" s="186"/>
      <c r="D7" s="186"/>
      <c r="E7" s="186"/>
      <c r="F7" s="186"/>
      <c r="G7" s="186"/>
      <c r="H7" s="137"/>
      <c r="I7" s="137"/>
    </row>
    <row r="8" spans="1:9" ht="15.95" customHeight="1" thickBot="1" x14ac:dyDescent="0.3">
      <c r="A8" s="101"/>
      <c r="B8" s="101"/>
      <c r="C8" s="101"/>
      <c r="D8" s="101"/>
      <c r="E8" s="101"/>
      <c r="F8" s="15"/>
    </row>
    <row r="9" spans="1:9" ht="35.25" customHeight="1" thickBot="1" x14ac:dyDescent="0.3">
      <c r="A9" s="179" t="s">
        <v>495</v>
      </c>
      <c r="B9" s="180"/>
      <c r="C9" s="180"/>
      <c r="D9" s="180"/>
      <c r="E9" s="180"/>
      <c r="F9" s="124" t="s">
        <v>528</v>
      </c>
      <c r="G9" s="124" t="s">
        <v>529</v>
      </c>
      <c r="I9" s="43"/>
    </row>
    <row r="10" spans="1:9" s="39" customFormat="1" ht="15.95" customHeight="1" x14ac:dyDescent="0.25">
      <c r="A10" s="102"/>
      <c r="B10" s="181" t="s">
        <v>496</v>
      </c>
      <c r="C10" s="182"/>
      <c r="D10" s="182"/>
      <c r="E10" s="182"/>
      <c r="F10" s="142"/>
      <c r="G10" s="142"/>
    </row>
    <row r="11" spans="1:9" s="39" customFormat="1" ht="15.95" customHeight="1" x14ac:dyDescent="0.25">
      <c r="A11" s="106"/>
      <c r="B11" s="103"/>
      <c r="C11" s="183" t="s">
        <v>453</v>
      </c>
      <c r="D11" s="184"/>
      <c r="E11" s="184"/>
      <c r="F11" s="126">
        <f t="shared" ref="F11:G11" si="0">SUM(F12:F23)</f>
        <v>142830922</v>
      </c>
      <c r="G11" s="126">
        <f t="shared" si="0"/>
        <v>83329724</v>
      </c>
    </row>
    <row r="12" spans="1:9" s="39" customFormat="1" ht="15.95" customHeight="1" x14ac:dyDescent="0.25">
      <c r="A12" s="106"/>
      <c r="B12" s="103"/>
      <c r="C12" s="143"/>
      <c r="D12" s="143" t="s">
        <v>454</v>
      </c>
      <c r="E12" s="143"/>
      <c r="F12" s="144">
        <v>7620000</v>
      </c>
      <c r="G12" s="144">
        <v>7620000</v>
      </c>
    </row>
    <row r="13" spans="1:9" s="39" customFormat="1" ht="15.95" customHeight="1" x14ac:dyDescent="0.25">
      <c r="A13" s="106"/>
      <c r="B13" s="103"/>
      <c r="C13" s="143"/>
      <c r="D13" s="178" t="s">
        <v>497</v>
      </c>
      <c r="E13" s="178"/>
      <c r="F13" s="144">
        <v>0</v>
      </c>
      <c r="G13" s="144">
        <v>603509</v>
      </c>
    </row>
    <row r="14" spans="1:9" s="39" customFormat="1" ht="15.95" customHeight="1" x14ac:dyDescent="0.25">
      <c r="A14" s="106"/>
      <c r="B14" s="103"/>
      <c r="C14" s="143"/>
      <c r="D14" s="178" t="s">
        <v>498</v>
      </c>
      <c r="E14" s="178"/>
      <c r="F14" s="144">
        <v>0</v>
      </c>
      <c r="G14" s="144">
        <v>556264</v>
      </c>
    </row>
    <row r="15" spans="1:9" s="39" customFormat="1" ht="15.95" customHeight="1" x14ac:dyDescent="0.25">
      <c r="A15" s="106"/>
      <c r="B15" s="103"/>
      <c r="C15" s="143"/>
      <c r="D15" s="178" t="s">
        <v>499</v>
      </c>
      <c r="E15" s="178"/>
      <c r="F15" s="144">
        <v>0</v>
      </c>
      <c r="G15" s="144">
        <v>381000</v>
      </c>
    </row>
    <row r="16" spans="1:9" s="39" customFormat="1" ht="15.95" customHeight="1" x14ac:dyDescent="0.25">
      <c r="A16" s="106"/>
      <c r="B16" s="103"/>
      <c r="C16" s="143"/>
      <c r="D16" s="178" t="s">
        <v>500</v>
      </c>
      <c r="E16" s="178"/>
      <c r="F16" s="144">
        <v>31853822</v>
      </c>
      <c r="G16" s="144">
        <v>28728635</v>
      </c>
    </row>
    <row r="17" spans="1:10" s="39" customFormat="1" ht="15.95" customHeight="1" x14ac:dyDescent="0.25">
      <c r="A17" s="106"/>
      <c r="B17" s="103"/>
      <c r="C17" s="143"/>
      <c r="D17" s="178" t="s">
        <v>501</v>
      </c>
      <c r="E17" s="178"/>
      <c r="F17" s="144">
        <v>100000000</v>
      </c>
      <c r="G17" s="144">
        <v>30594397</v>
      </c>
    </row>
    <row r="18" spans="1:10" s="39" customFormat="1" ht="15.95" customHeight="1" x14ac:dyDescent="0.25">
      <c r="A18" s="106"/>
      <c r="B18" s="103"/>
      <c r="C18" s="143"/>
      <c r="D18" s="178" t="s">
        <v>502</v>
      </c>
      <c r="E18" s="178"/>
      <c r="F18" s="144">
        <v>3000000</v>
      </c>
      <c r="G18" s="144">
        <v>3346000</v>
      </c>
    </row>
    <row r="19" spans="1:10" s="39" customFormat="1" ht="15.95" customHeight="1" x14ac:dyDescent="0.25">
      <c r="A19" s="106"/>
      <c r="B19" s="103"/>
      <c r="C19" s="143"/>
      <c r="D19" s="178" t="s">
        <v>503</v>
      </c>
      <c r="E19" s="178"/>
      <c r="F19" s="144">
        <v>0</v>
      </c>
      <c r="G19" s="144">
        <v>290091</v>
      </c>
    </row>
    <row r="20" spans="1:10" s="39" customFormat="1" ht="15.95" customHeight="1" x14ac:dyDescent="0.25">
      <c r="A20" s="106"/>
      <c r="B20" s="103"/>
      <c r="C20" s="143"/>
      <c r="D20" s="178" t="s">
        <v>504</v>
      </c>
      <c r="E20" s="178"/>
      <c r="F20" s="144">
        <v>0</v>
      </c>
      <c r="G20" s="144">
        <v>9540000</v>
      </c>
    </row>
    <row r="21" spans="1:10" s="39" customFormat="1" ht="15.95" customHeight="1" x14ac:dyDescent="0.25">
      <c r="A21" s="106"/>
      <c r="B21" s="103"/>
      <c r="C21" s="143"/>
      <c r="D21" s="178" t="s">
        <v>505</v>
      </c>
      <c r="E21" s="178"/>
      <c r="F21" s="144">
        <v>0</v>
      </c>
      <c r="G21" s="144">
        <v>437928</v>
      </c>
    </row>
    <row r="22" spans="1:10" s="39" customFormat="1" ht="28.5" customHeight="1" x14ac:dyDescent="0.25">
      <c r="A22" s="106"/>
      <c r="B22" s="103"/>
      <c r="C22" s="143"/>
      <c r="D22" s="191" t="s">
        <v>518</v>
      </c>
      <c r="E22" s="191"/>
      <c r="F22" s="144"/>
      <c r="G22" s="144">
        <v>1231900</v>
      </c>
    </row>
    <row r="23" spans="1:10" s="39" customFormat="1" ht="15.95" customHeight="1" x14ac:dyDescent="0.25">
      <c r="A23" s="106"/>
      <c r="B23" s="103"/>
      <c r="C23" s="143"/>
      <c r="D23" s="178" t="s">
        <v>477</v>
      </c>
      <c r="E23" s="178"/>
      <c r="F23" s="144">
        <v>357100</v>
      </c>
      <c r="G23" s="144">
        <v>0</v>
      </c>
    </row>
    <row r="24" spans="1:10" ht="15.95" customHeight="1" x14ac:dyDescent="0.25">
      <c r="A24" s="104"/>
      <c r="B24" s="105"/>
      <c r="C24" s="183" t="s">
        <v>478</v>
      </c>
      <c r="D24" s="184"/>
      <c r="E24" s="184"/>
      <c r="F24" s="126">
        <f t="shared" ref="F24:G24" si="1">SUM(F25:F25)</f>
        <v>64963722</v>
      </c>
      <c r="G24" s="126">
        <f t="shared" si="1"/>
        <v>50420750</v>
      </c>
      <c r="I24" s="43"/>
      <c r="J24" s="127"/>
    </row>
    <row r="25" spans="1:10" ht="15.95" customHeight="1" x14ac:dyDescent="0.25">
      <c r="A25" s="104"/>
      <c r="B25" s="105"/>
      <c r="C25" s="103"/>
      <c r="D25" s="178" t="s">
        <v>506</v>
      </c>
      <c r="E25" s="178"/>
      <c r="F25" s="144">
        <v>64963722</v>
      </c>
      <c r="G25" s="144">
        <f>50406503+140808074-140793827</f>
        <v>50420750</v>
      </c>
      <c r="I25" s="43"/>
      <c r="J25" s="127"/>
    </row>
    <row r="26" spans="1:10" s="39" customFormat="1" ht="15.95" customHeight="1" x14ac:dyDescent="0.25">
      <c r="A26" s="106"/>
      <c r="B26" s="105"/>
      <c r="C26" s="183" t="s">
        <v>428</v>
      </c>
      <c r="D26" s="184"/>
      <c r="E26" s="184"/>
      <c r="F26" s="126">
        <f t="shared" ref="F26:G26" si="2">SUM(F28+F27)</f>
        <v>7000000</v>
      </c>
      <c r="G26" s="126">
        <f t="shared" si="2"/>
        <v>7057300</v>
      </c>
    </row>
    <row r="27" spans="1:10" s="39" customFormat="1" ht="15.95" customHeight="1" x14ac:dyDescent="0.25">
      <c r="A27" s="106"/>
      <c r="B27" s="105"/>
      <c r="C27" s="103"/>
      <c r="D27" s="178" t="s">
        <v>507</v>
      </c>
      <c r="E27" s="178"/>
      <c r="F27" s="144">
        <v>0</v>
      </c>
      <c r="G27" s="144">
        <v>720000</v>
      </c>
    </row>
    <row r="28" spans="1:10" ht="15.95" customHeight="1" thickBot="1" x14ac:dyDescent="0.3">
      <c r="A28" s="113"/>
      <c r="B28" s="111"/>
      <c r="C28" s="114"/>
      <c r="D28" s="187" t="s">
        <v>508</v>
      </c>
      <c r="E28" s="187"/>
      <c r="F28" s="129">
        <v>7000000</v>
      </c>
      <c r="G28" s="129">
        <v>6337300</v>
      </c>
      <c r="I28" s="43"/>
    </row>
    <row r="29" spans="1:10" ht="30" customHeight="1" thickBot="1" x14ac:dyDescent="0.3">
      <c r="A29" s="179" t="s">
        <v>509</v>
      </c>
      <c r="B29" s="180"/>
      <c r="C29" s="180"/>
      <c r="D29" s="180"/>
      <c r="E29" s="180"/>
      <c r="F29" s="130">
        <f t="shared" ref="F29:G29" si="3">+F26+F11+F24</f>
        <v>214794644</v>
      </c>
      <c r="G29" s="130">
        <f t="shared" si="3"/>
        <v>140807774</v>
      </c>
      <c r="I29" s="127"/>
      <c r="J29" s="127"/>
    </row>
    <row r="30" spans="1:10" ht="15.95" customHeight="1" thickBot="1" x14ac:dyDescent="0.3">
      <c r="I30" s="132"/>
      <c r="J30" s="127"/>
    </row>
    <row r="31" spans="1:10" ht="30" customHeight="1" thickBot="1" x14ac:dyDescent="0.3">
      <c r="A31" s="188" t="s">
        <v>510</v>
      </c>
      <c r="B31" s="189"/>
      <c r="C31" s="189"/>
      <c r="D31" s="189"/>
      <c r="E31" s="189"/>
      <c r="F31" s="133" t="s">
        <v>528</v>
      </c>
      <c r="G31" s="133" t="s">
        <v>529</v>
      </c>
      <c r="I31" s="43"/>
      <c r="J31" s="127"/>
    </row>
    <row r="32" spans="1:10" ht="15.95" customHeight="1" x14ac:dyDescent="0.25">
      <c r="A32" s="108"/>
      <c r="B32" s="109"/>
      <c r="C32" s="181" t="s">
        <v>453</v>
      </c>
      <c r="D32" s="182"/>
      <c r="E32" s="182"/>
      <c r="F32" s="125">
        <f t="shared" ref="F32:G32" si="4">SUM(F33:F35)</f>
        <v>20000001</v>
      </c>
      <c r="G32" s="125">
        <f t="shared" si="4"/>
        <v>11051177</v>
      </c>
      <c r="I32" s="43"/>
      <c r="J32" s="127"/>
    </row>
    <row r="33" spans="1:10" ht="15.95" customHeight="1" x14ac:dyDescent="0.25">
      <c r="A33" s="104"/>
      <c r="B33" s="105"/>
      <c r="C33" s="103"/>
      <c r="D33" s="178" t="s">
        <v>511</v>
      </c>
      <c r="E33" s="178"/>
      <c r="F33" s="144">
        <v>10000001</v>
      </c>
      <c r="G33" s="144">
        <v>0</v>
      </c>
      <c r="I33" s="43"/>
      <c r="J33" s="127"/>
    </row>
    <row r="34" spans="1:10" ht="15.95" customHeight="1" x14ac:dyDescent="0.25">
      <c r="A34" s="104"/>
      <c r="B34" s="105"/>
      <c r="C34" s="103"/>
      <c r="D34" s="178" t="s">
        <v>512</v>
      </c>
      <c r="E34" s="178"/>
      <c r="F34" s="144">
        <v>0</v>
      </c>
      <c r="G34" s="144">
        <v>4397050</v>
      </c>
      <c r="I34" s="43"/>
      <c r="J34" s="127"/>
    </row>
    <row r="35" spans="1:10" ht="15.95" customHeight="1" x14ac:dyDescent="0.25">
      <c r="A35" s="104"/>
      <c r="B35" s="105"/>
      <c r="C35" s="107"/>
      <c r="D35" s="190" t="s">
        <v>513</v>
      </c>
      <c r="E35" s="190"/>
      <c r="F35" s="128">
        <v>10000000</v>
      </c>
      <c r="G35" s="128">
        <v>6654127</v>
      </c>
      <c r="I35" s="43"/>
      <c r="J35" s="127"/>
    </row>
    <row r="36" spans="1:10" ht="15.95" customHeight="1" x14ac:dyDescent="0.25">
      <c r="A36" s="104"/>
      <c r="B36" s="105"/>
      <c r="C36" s="183" t="s">
        <v>478</v>
      </c>
      <c r="D36" s="184"/>
      <c r="E36" s="184"/>
      <c r="F36" s="126">
        <f>SUM(F37:F42)</f>
        <v>115666850</v>
      </c>
      <c r="G36" s="126">
        <f>SUM(G37:G42)</f>
        <v>101381098</v>
      </c>
      <c r="I36" s="43"/>
      <c r="J36" s="127"/>
    </row>
    <row r="37" spans="1:10" ht="15.95" customHeight="1" x14ac:dyDescent="0.25">
      <c r="A37" s="104"/>
      <c r="B37" s="105"/>
      <c r="C37" s="103"/>
      <c r="D37" s="178" t="s">
        <v>514</v>
      </c>
      <c r="E37" s="178"/>
      <c r="F37" s="144">
        <v>63500000</v>
      </c>
      <c r="G37" s="144">
        <v>51013678</v>
      </c>
      <c r="I37" s="43"/>
      <c r="J37" s="127"/>
    </row>
    <row r="38" spans="1:10" ht="15.95" customHeight="1" x14ac:dyDescent="0.25">
      <c r="A38" s="104"/>
      <c r="B38" s="105"/>
      <c r="C38" s="103"/>
      <c r="D38" s="178" t="s">
        <v>515</v>
      </c>
      <c r="E38" s="178"/>
      <c r="F38" s="144">
        <v>0</v>
      </c>
      <c r="G38" s="144">
        <v>0</v>
      </c>
      <c r="I38" s="43"/>
      <c r="J38" s="127"/>
    </row>
    <row r="39" spans="1:10" ht="15.95" customHeight="1" x14ac:dyDescent="0.25">
      <c r="A39" s="104"/>
      <c r="B39" s="105"/>
      <c r="C39" s="103"/>
      <c r="D39" s="178" t="s">
        <v>516</v>
      </c>
      <c r="E39" s="178"/>
      <c r="F39" s="144">
        <v>0</v>
      </c>
      <c r="G39" s="144">
        <v>0</v>
      </c>
      <c r="I39" s="43"/>
      <c r="J39" s="127"/>
    </row>
    <row r="40" spans="1:10" ht="15.95" customHeight="1" x14ac:dyDescent="0.25">
      <c r="A40" s="104"/>
      <c r="B40" s="105"/>
      <c r="C40" s="103"/>
      <c r="D40" s="178" t="s">
        <v>517</v>
      </c>
      <c r="E40" s="178"/>
      <c r="F40" s="144">
        <v>23000000</v>
      </c>
      <c r="G40" s="144">
        <v>23145070</v>
      </c>
      <c r="I40" s="43"/>
      <c r="J40" s="127"/>
    </row>
    <row r="41" spans="1:10" ht="15.95" customHeight="1" x14ac:dyDescent="0.25">
      <c r="A41" s="104"/>
      <c r="B41" s="105"/>
      <c r="C41" s="103"/>
      <c r="D41" s="178" t="s">
        <v>519</v>
      </c>
      <c r="E41" s="178"/>
      <c r="F41" s="144">
        <v>14166850</v>
      </c>
      <c r="G41" s="144">
        <v>14580350</v>
      </c>
      <c r="I41" s="43"/>
      <c r="J41" s="127"/>
    </row>
    <row r="42" spans="1:10" ht="15.95" customHeight="1" thickBot="1" x14ac:dyDescent="0.3">
      <c r="A42" s="110"/>
      <c r="B42" s="111"/>
      <c r="C42" s="112"/>
      <c r="D42" s="192" t="s">
        <v>520</v>
      </c>
      <c r="E42" s="192"/>
      <c r="F42" s="145">
        <v>15000000</v>
      </c>
      <c r="G42" s="145">
        <v>12642000</v>
      </c>
      <c r="I42" s="43"/>
      <c r="J42" s="127"/>
    </row>
    <row r="43" spans="1:10" ht="30" customHeight="1" thickBot="1" x14ac:dyDescent="0.3">
      <c r="A43" s="188" t="s">
        <v>521</v>
      </c>
      <c r="B43" s="189"/>
      <c r="C43" s="189"/>
      <c r="D43" s="189"/>
      <c r="E43" s="189"/>
      <c r="F43" s="134">
        <f t="shared" ref="F43:G43" si="5">+F32+F36</f>
        <v>135666851</v>
      </c>
      <c r="G43" s="134">
        <f t="shared" si="5"/>
        <v>112432275</v>
      </c>
      <c r="I43" s="43"/>
      <c r="J43" s="127"/>
    </row>
  </sheetData>
  <mergeCells count="36">
    <mergeCell ref="D39:E39"/>
    <mergeCell ref="D40:E40"/>
    <mergeCell ref="D41:E41"/>
    <mergeCell ref="D42:E42"/>
    <mergeCell ref="A43:E43"/>
    <mergeCell ref="D25:E25"/>
    <mergeCell ref="D14:E14"/>
    <mergeCell ref="D15:E15"/>
    <mergeCell ref="D16:E16"/>
    <mergeCell ref="D17:E17"/>
    <mergeCell ref="D18:E18"/>
    <mergeCell ref="D20:E20"/>
    <mergeCell ref="D21:E21"/>
    <mergeCell ref="D22:E22"/>
    <mergeCell ref="D23:E23"/>
    <mergeCell ref="C24:E24"/>
    <mergeCell ref="C36:E36"/>
    <mergeCell ref="D37:E37"/>
    <mergeCell ref="D38:E38"/>
    <mergeCell ref="C26:E26"/>
    <mergeCell ref="D27:E27"/>
    <mergeCell ref="D28:E28"/>
    <mergeCell ref="A29:E29"/>
    <mergeCell ref="A31:E31"/>
    <mergeCell ref="C32:E32"/>
    <mergeCell ref="D33:E33"/>
    <mergeCell ref="D34:E34"/>
    <mergeCell ref="D35:E35"/>
    <mergeCell ref="F2:G2"/>
    <mergeCell ref="D19:E19"/>
    <mergeCell ref="A9:E9"/>
    <mergeCell ref="B10:E10"/>
    <mergeCell ref="C11:E11"/>
    <mergeCell ref="D13:E13"/>
    <mergeCell ref="A4:G4"/>
    <mergeCell ref="A7:G7"/>
  </mergeCells>
  <printOptions horizontalCentered="1"/>
  <pageMargins left="0.59055118110236227" right="0.59055118110236227" top="0.78740157480314965" bottom="0.59055118110236227" header="0.31496062992125984" footer="0.31496062992125984"/>
  <pageSetup paperSize="9" scale="76" orientation="portrait" r:id="rId1"/>
  <headerFooter>
    <oddHeader xml:space="preserve">&amp;L&amp;"Times New Roman,Normál"&amp;10Nagycenk Nagyközség Önkormányzata&amp;C&amp;"Times New Roman,Félkövér"&amp;10KÖLTSÉGVETÉS MÓDOSÍTÁSA 2024.
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78"/>
  <sheetViews>
    <sheetView topLeftCell="A16" zoomScaleNormal="100" workbookViewId="0">
      <selection activeCell="B14" sqref="B14"/>
    </sheetView>
  </sheetViews>
  <sheetFormatPr defaultRowHeight="15.75" x14ac:dyDescent="0.25"/>
  <cols>
    <col min="1" max="1" width="80.5703125" style="20" bestFit="1" customWidth="1"/>
    <col min="2" max="2" width="7.5703125" style="20" bestFit="1" customWidth="1"/>
    <col min="3" max="4" width="15.140625" style="20" bestFit="1" customWidth="1"/>
    <col min="5" max="245" width="9.140625" style="20"/>
    <col min="246" max="246" width="89.42578125" style="20" customWidth="1"/>
    <col min="247" max="247" width="9.140625" style="20"/>
    <col min="248" max="248" width="17" style="20" customWidth="1"/>
    <col min="249" max="501" width="9.140625" style="20"/>
    <col min="502" max="502" width="89.42578125" style="20" customWidth="1"/>
    <col min="503" max="503" width="9.140625" style="20"/>
    <col min="504" max="504" width="17" style="20" customWidth="1"/>
    <col min="505" max="757" width="9.140625" style="20"/>
    <col min="758" max="758" width="89.42578125" style="20" customWidth="1"/>
    <col min="759" max="759" width="9.140625" style="20"/>
    <col min="760" max="760" width="17" style="20" customWidth="1"/>
    <col min="761" max="1013" width="9.140625" style="20"/>
    <col min="1014" max="1014" width="89.42578125" style="20" customWidth="1"/>
    <col min="1015" max="1015" width="9.140625" style="20"/>
    <col min="1016" max="1016" width="17" style="20" customWidth="1"/>
    <col min="1017" max="1269" width="9.140625" style="20"/>
    <col min="1270" max="1270" width="89.42578125" style="20" customWidth="1"/>
    <col min="1271" max="1271" width="9.140625" style="20"/>
    <col min="1272" max="1272" width="17" style="20" customWidth="1"/>
    <col min="1273" max="1525" width="9.140625" style="20"/>
    <col min="1526" max="1526" width="89.42578125" style="20" customWidth="1"/>
    <col min="1527" max="1527" width="9.140625" style="20"/>
    <col min="1528" max="1528" width="17" style="20" customWidth="1"/>
    <col min="1529" max="1781" width="9.140625" style="20"/>
    <col min="1782" max="1782" width="89.42578125" style="20" customWidth="1"/>
    <col min="1783" max="1783" width="9.140625" style="20"/>
    <col min="1784" max="1784" width="17" style="20" customWidth="1"/>
    <col min="1785" max="2037" width="9.140625" style="20"/>
    <col min="2038" max="2038" width="89.42578125" style="20" customWidth="1"/>
    <col min="2039" max="2039" width="9.140625" style="20"/>
    <col min="2040" max="2040" width="17" style="20" customWidth="1"/>
    <col min="2041" max="2293" width="9.140625" style="20"/>
    <col min="2294" max="2294" width="89.42578125" style="20" customWidth="1"/>
    <col min="2295" max="2295" width="9.140625" style="20"/>
    <col min="2296" max="2296" width="17" style="20" customWidth="1"/>
    <col min="2297" max="2549" width="9.140625" style="20"/>
    <col min="2550" max="2550" width="89.42578125" style="20" customWidth="1"/>
    <col min="2551" max="2551" width="9.140625" style="20"/>
    <col min="2552" max="2552" width="17" style="20" customWidth="1"/>
    <col min="2553" max="2805" width="9.140625" style="20"/>
    <col min="2806" max="2806" width="89.42578125" style="20" customWidth="1"/>
    <col min="2807" max="2807" width="9.140625" style="20"/>
    <col min="2808" max="2808" width="17" style="20" customWidth="1"/>
    <col min="2809" max="3061" width="9.140625" style="20"/>
    <col min="3062" max="3062" width="89.42578125" style="20" customWidth="1"/>
    <col min="3063" max="3063" width="9.140625" style="20"/>
    <col min="3064" max="3064" width="17" style="20" customWidth="1"/>
    <col min="3065" max="3317" width="9.140625" style="20"/>
    <col min="3318" max="3318" width="89.42578125" style="20" customWidth="1"/>
    <col min="3319" max="3319" width="9.140625" style="20"/>
    <col min="3320" max="3320" width="17" style="20" customWidth="1"/>
    <col min="3321" max="3573" width="9.140625" style="20"/>
    <col min="3574" max="3574" width="89.42578125" style="20" customWidth="1"/>
    <col min="3575" max="3575" width="9.140625" style="20"/>
    <col min="3576" max="3576" width="17" style="20" customWidth="1"/>
    <col min="3577" max="3829" width="9.140625" style="20"/>
    <col min="3830" max="3830" width="89.42578125" style="20" customWidth="1"/>
    <col min="3831" max="3831" width="9.140625" style="20"/>
    <col min="3832" max="3832" width="17" style="20" customWidth="1"/>
    <col min="3833" max="4085" width="9.140625" style="20"/>
    <col min="4086" max="4086" width="89.42578125" style="20" customWidth="1"/>
    <col min="4087" max="4087" width="9.140625" style="20"/>
    <col min="4088" max="4088" width="17" style="20" customWidth="1"/>
    <col min="4089" max="4341" width="9.140625" style="20"/>
    <col min="4342" max="4342" width="89.42578125" style="20" customWidth="1"/>
    <col min="4343" max="4343" width="9.140625" style="20"/>
    <col min="4344" max="4344" width="17" style="20" customWidth="1"/>
    <col min="4345" max="4597" width="9.140625" style="20"/>
    <col min="4598" max="4598" width="89.42578125" style="20" customWidth="1"/>
    <col min="4599" max="4599" width="9.140625" style="20"/>
    <col min="4600" max="4600" width="17" style="20" customWidth="1"/>
    <col min="4601" max="4853" width="9.140625" style="20"/>
    <col min="4854" max="4854" width="89.42578125" style="20" customWidth="1"/>
    <col min="4855" max="4855" width="9.140625" style="20"/>
    <col min="4856" max="4856" width="17" style="20" customWidth="1"/>
    <col min="4857" max="5109" width="9.140625" style="20"/>
    <col min="5110" max="5110" width="89.42578125" style="20" customWidth="1"/>
    <col min="5111" max="5111" width="9.140625" style="20"/>
    <col min="5112" max="5112" width="17" style="20" customWidth="1"/>
    <col min="5113" max="5365" width="9.140625" style="20"/>
    <col min="5366" max="5366" width="89.42578125" style="20" customWidth="1"/>
    <col min="5367" max="5367" width="9.140625" style="20"/>
    <col min="5368" max="5368" width="17" style="20" customWidth="1"/>
    <col min="5369" max="5621" width="9.140625" style="20"/>
    <col min="5622" max="5622" width="89.42578125" style="20" customWidth="1"/>
    <col min="5623" max="5623" width="9.140625" style="20"/>
    <col min="5624" max="5624" width="17" style="20" customWidth="1"/>
    <col min="5625" max="5877" width="9.140625" style="20"/>
    <col min="5878" max="5878" width="89.42578125" style="20" customWidth="1"/>
    <col min="5879" max="5879" width="9.140625" style="20"/>
    <col min="5880" max="5880" width="17" style="20" customWidth="1"/>
    <col min="5881" max="6133" width="9.140625" style="20"/>
    <col min="6134" max="6134" width="89.42578125" style="20" customWidth="1"/>
    <col min="6135" max="6135" width="9.140625" style="20"/>
    <col min="6136" max="6136" width="17" style="20" customWidth="1"/>
    <col min="6137" max="6389" width="9.140625" style="20"/>
    <col min="6390" max="6390" width="89.42578125" style="20" customWidth="1"/>
    <col min="6391" max="6391" width="9.140625" style="20"/>
    <col min="6392" max="6392" width="17" style="20" customWidth="1"/>
    <col min="6393" max="6645" width="9.140625" style="20"/>
    <col min="6646" max="6646" width="89.42578125" style="20" customWidth="1"/>
    <col min="6647" max="6647" width="9.140625" style="20"/>
    <col min="6648" max="6648" width="17" style="20" customWidth="1"/>
    <col min="6649" max="6901" width="9.140625" style="20"/>
    <col min="6902" max="6902" width="89.42578125" style="20" customWidth="1"/>
    <col min="6903" max="6903" width="9.140625" style="20"/>
    <col min="6904" max="6904" width="17" style="20" customWidth="1"/>
    <col min="6905" max="7157" width="9.140625" style="20"/>
    <col min="7158" max="7158" width="89.42578125" style="20" customWidth="1"/>
    <col min="7159" max="7159" width="9.140625" style="20"/>
    <col min="7160" max="7160" width="17" style="20" customWidth="1"/>
    <col min="7161" max="7413" width="9.140625" style="20"/>
    <col min="7414" max="7414" width="89.42578125" style="20" customWidth="1"/>
    <col min="7415" max="7415" width="9.140625" style="20"/>
    <col min="7416" max="7416" width="17" style="20" customWidth="1"/>
    <col min="7417" max="7669" width="9.140625" style="20"/>
    <col min="7670" max="7670" width="89.42578125" style="20" customWidth="1"/>
    <col min="7671" max="7671" width="9.140625" style="20"/>
    <col min="7672" max="7672" width="17" style="20" customWidth="1"/>
    <col min="7673" max="7925" width="9.140625" style="20"/>
    <col min="7926" max="7926" width="89.42578125" style="20" customWidth="1"/>
    <col min="7927" max="7927" width="9.140625" style="20"/>
    <col min="7928" max="7928" width="17" style="20" customWidth="1"/>
    <col min="7929" max="8181" width="9.140625" style="20"/>
    <col min="8182" max="8182" width="89.42578125" style="20" customWidth="1"/>
    <col min="8183" max="8183" width="9.140625" style="20"/>
    <col min="8184" max="8184" width="17" style="20" customWidth="1"/>
    <col min="8185" max="8437" width="9.140625" style="20"/>
    <col min="8438" max="8438" width="89.42578125" style="20" customWidth="1"/>
    <col min="8439" max="8439" width="9.140625" style="20"/>
    <col min="8440" max="8440" width="17" style="20" customWidth="1"/>
    <col min="8441" max="8693" width="9.140625" style="20"/>
    <col min="8694" max="8694" width="89.42578125" style="20" customWidth="1"/>
    <col min="8695" max="8695" width="9.140625" style="20"/>
    <col min="8696" max="8696" width="17" style="20" customWidth="1"/>
    <col min="8697" max="8949" width="9.140625" style="20"/>
    <col min="8950" max="8950" width="89.42578125" style="20" customWidth="1"/>
    <col min="8951" max="8951" width="9.140625" style="20"/>
    <col min="8952" max="8952" width="17" style="20" customWidth="1"/>
    <col min="8953" max="9205" width="9.140625" style="20"/>
    <col min="9206" max="9206" width="89.42578125" style="20" customWidth="1"/>
    <col min="9207" max="9207" width="9.140625" style="20"/>
    <col min="9208" max="9208" width="17" style="20" customWidth="1"/>
    <col min="9209" max="9461" width="9.140625" style="20"/>
    <col min="9462" max="9462" width="89.42578125" style="20" customWidth="1"/>
    <col min="9463" max="9463" width="9.140625" style="20"/>
    <col min="9464" max="9464" width="17" style="20" customWidth="1"/>
    <col min="9465" max="9717" width="9.140625" style="20"/>
    <col min="9718" max="9718" width="89.42578125" style="20" customWidth="1"/>
    <col min="9719" max="9719" width="9.140625" style="20"/>
    <col min="9720" max="9720" width="17" style="20" customWidth="1"/>
    <col min="9721" max="9973" width="9.140625" style="20"/>
    <col min="9974" max="9974" width="89.42578125" style="20" customWidth="1"/>
    <col min="9975" max="9975" width="9.140625" style="20"/>
    <col min="9976" max="9976" width="17" style="20" customWidth="1"/>
    <col min="9977" max="10229" width="9.140625" style="20"/>
    <col min="10230" max="10230" width="89.42578125" style="20" customWidth="1"/>
    <col min="10231" max="10231" width="9.140625" style="20"/>
    <col min="10232" max="10232" width="17" style="20" customWidth="1"/>
    <col min="10233" max="10485" width="9.140625" style="20"/>
    <col min="10486" max="10486" width="89.42578125" style="20" customWidth="1"/>
    <col min="10487" max="10487" width="9.140625" style="20"/>
    <col min="10488" max="10488" width="17" style="20" customWidth="1"/>
    <col min="10489" max="10741" width="9.140625" style="20"/>
    <col min="10742" max="10742" width="89.42578125" style="20" customWidth="1"/>
    <col min="10743" max="10743" width="9.140625" style="20"/>
    <col min="10744" max="10744" width="17" style="20" customWidth="1"/>
    <col min="10745" max="10997" width="9.140625" style="20"/>
    <col min="10998" max="10998" width="89.42578125" style="20" customWidth="1"/>
    <col min="10999" max="10999" width="9.140625" style="20"/>
    <col min="11000" max="11000" width="17" style="20" customWidth="1"/>
    <col min="11001" max="11253" width="9.140625" style="20"/>
    <col min="11254" max="11254" width="89.42578125" style="20" customWidth="1"/>
    <col min="11255" max="11255" width="9.140625" style="20"/>
    <col min="11256" max="11256" width="17" style="20" customWidth="1"/>
    <col min="11257" max="11509" width="9.140625" style="20"/>
    <col min="11510" max="11510" width="89.42578125" style="20" customWidth="1"/>
    <col min="11511" max="11511" width="9.140625" style="20"/>
    <col min="11512" max="11512" width="17" style="20" customWidth="1"/>
    <col min="11513" max="11765" width="9.140625" style="20"/>
    <col min="11766" max="11766" width="89.42578125" style="20" customWidth="1"/>
    <col min="11767" max="11767" width="9.140625" style="20"/>
    <col min="11768" max="11768" width="17" style="20" customWidth="1"/>
    <col min="11769" max="12021" width="9.140625" style="20"/>
    <col min="12022" max="12022" width="89.42578125" style="20" customWidth="1"/>
    <col min="12023" max="12023" width="9.140625" style="20"/>
    <col min="12024" max="12024" width="17" style="20" customWidth="1"/>
    <col min="12025" max="12277" width="9.140625" style="20"/>
    <col min="12278" max="12278" width="89.42578125" style="20" customWidth="1"/>
    <col min="12279" max="12279" width="9.140625" style="20"/>
    <col min="12280" max="12280" width="17" style="20" customWidth="1"/>
    <col min="12281" max="12533" width="9.140625" style="20"/>
    <col min="12534" max="12534" width="89.42578125" style="20" customWidth="1"/>
    <col min="12535" max="12535" width="9.140625" style="20"/>
    <col min="12536" max="12536" width="17" style="20" customWidth="1"/>
    <col min="12537" max="12789" width="9.140625" style="20"/>
    <col min="12790" max="12790" width="89.42578125" style="20" customWidth="1"/>
    <col min="12791" max="12791" width="9.140625" style="20"/>
    <col min="12792" max="12792" width="17" style="20" customWidth="1"/>
    <col min="12793" max="13045" width="9.140625" style="20"/>
    <col min="13046" max="13046" width="89.42578125" style="20" customWidth="1"/>
    <col min="13047" max="13047" width="9.140625" style="20"/>
    <col min="13048" max="13048" width="17" style="20" customWidth="1"/>
    <col min="13049" max="13301" width="9.140625" style="20"/>
    <col min="13302" max="13302" width="89.42578125" style="20" customWidth="1"/>
    <col min="13303" max="13303" width="9.140625" style="20"/>
    <col min="13304" max="13304" width="17" style="20" customWidth="1"/>
    <col min="13305" max="13557" width="9.140625" style="20"/>
    <col min="13558" max="13558" width="89.42578125" style="20" customWidth="1"/>
    <col min="13559" max="13559" width="9.140625" style="20"/>
    <col min="13560" max="13560" width="17" style="20" customWidth="1"/>
    <col min="13561" max="13813" width="9.140625" style="20"/>
    <col min="13814" max="13814" width="89.42578125" style="20" customWidth="1"/>
    <col min="13815" max="13815" width="9.140625" style="20"/>
    <col min="13816" max="13816" width="17" style="20" customWidth="1"/>
    <col min="13817" max="14069" width="9.140625" style="20"/>
    <col min="14070" max="14070" width="89.42578125" style="20" customWidth="1"/>
    <col min="14071" max="14071" width="9.140625" style="20"/>
    <col min="14072" max="14072" width="17" style="20" customWidth="1"/>
    <col min="14073" max="14325" width="9.140625" style="20"/>
    <col min="14326" max="14326" width="89.42578125" style="20" customWidth="1"/>
    <col min="14327" max="14327" width="9.140625" style="20"/>
    <col min="14328" max="14328" width="17" style="20" customWidth="1"/>
    <col min="14329" max="14581" width="9.140625" style="20"/>
    <col min="14582" max="14582" width="89.42578125" style="20" customWidth="1"/>
    <col min="14583" max="14583" width="9.140625" style="20"/>
    <col min="14584" max="14584" width="17" style="20" customWidth="1"/>
    <col min="14585" max="14837" width="9.140625" style="20"/>
    <col min="14838" max="14838" width="89.42578125" style="20" customWidth="1"/>
    <col min="14839" max="14839" width="9.140625" style="20"/>
    <col min="14840" max="14840" width="17" style="20" customWidth="1"/>
    <col min="14841" max="15093" width="9.140625" style="20"/>
    <col min="15094" max="15094" width="89.42578125" style="20" customWidth="1"/>
    <col min="15095" max="15095" width="9.140625" style="20"/>
    <col min="15096" max="15096" width="17" style="20" customWidth="1"/>
    <col min="15097" max="15349" width="9.140625" style="20"/>
    <col min="15350" max="15350" width="89.42578125" style="20" customWidth="1"/>
    <col min="15351" max="15351" width="9.140625" style="20"/>
    <col min="15352" max="15352" width="17" style="20" customWidth="1"/>
    <col min="15353" max="15605" width="9.140625" style="20"/>
    <col min="15606" max="15606" width="89.42578125" style="20" customWidth="1"/>
    <col min="15607" max="15607" width="9.140625" style="20"/>
    <col min="15608" max="15608" width="17" style="20" customWidth="1"/>
    <col min="15609" max="15861" width="9.140625" style="20"/>
    <col min="15862" max="15862" width="89.42578125" style="20" customWidth="1"/>
    <col min="15863" max="15863" width="9.140625" style="20"/>
    <col min="15864" max="15864" width="17" style="20" customWidth="1"/>
    <col min="15865" max="16117" width="9.140625" style="20"/>
    <col min="16118" max="16118" width="89.42578125" style="20" customWidth="1"/>
    <col min="16119" max="16119" width="9.140625" style="20"/>
    <col min="16120" max="16120" width="17" style="20" customWidth="1"/>
    <col min="16121" max="16384" width="9.140625" style="20"/>
  </cols>
  <sheetData>
    <row r="1" spans="1:4" s="21" customFormat="1" ht="20.100000000000001" customHeight="1" x14ac:dyDescent="0.3">
      <c r="A1" s="40"/>
      <c r="B1" s="20"/>
      <c r="C1" s="170" t="s">
        <v>535</v>
      </c>
      <c r="D1" s="170"/>
    </row>
    <row r="2" spans="1:4" s="21" customFormat="1" ht="20.100000000000001" customHeight="1" x14ac:dyDescent="0.3">
      <c r="A2" s="20"/>
      <c r="B2" s="20"/>
      <c r="C2" s="20"/>
    </row>
    <row r="3" spans="1:4" s="21" customFormat="1" ht="20.100000000000001" customHeight="1" x14ac:dyDescent="0.3">
      <c r="A3" s="193" t="s">
        <v>450</v>
      </c>
      <c r="B3" s="193"/>
      <c r="C3" s="193"/>
      <c r="D3" s="193"/>
    </row>
    <row r="4" spans="1:4" s="21" customFormat="1" ht="18.75" x14ac:dyDescent="0.3">
      <c r="A4" s="193" t="s">
        <v>470</v>
      </c>
      <c r="B4" s="193"/>
      <c r="C4" s="193"/>
      <c r="D4" s="193"/>
    </row>
    <row r="5" spans="1:4" s="21" customFormat="1" ht="18.75" x14ac:dyDescent="0.3">
      <c r="A5" s="122"/>
      <c r="B5" s="122"/>
      <c r="C5" s="122"/>
      <c r="D5" s="122"/>
    </row>
    <row r="6" spans="1:4" s="21" customFormat="1" ht="18.75" x14ac:dyDescent="0.3">
      <c r="A6" s="122"/>
      <c r="B6" s="122"/>
      <c r="C6" s="122"/>
      <c r="D6" s="122"/>
    </row>
    <row r="7" spans="1:4" ht="23.25" customHeight="1" thickBot="1" x14ac:dyDescent="0.35">
      <c r="A7" s="194">
        <v>2024</v>
      </c>
      <c r="B7" s="194"/>
      <c r="C7" s="194"/>
      <c r="D7" s="194"/>
    </row>
    <row r="8" spans="1:4" s="37" customFormat="1" ht="32.25" thickBot="1" x14ac:dyDescent="0.3">
      <c r="A8" s="29" t="s">
        <v>427</v>
      </c>
      <c r="B8" s="30" t="s">
        <v>429</v>
      </c>
      <c r="C8" s="31" t="s">
        <v>436</v>
      </c>
      <c r="D8" s="31" t="s">
        <v>455</v>
      </c>
    </row>
    <row r="9" spans="1:4" s="37" customFormat="1" x14ac:dyDescent="0.25">
      <c r="A9" s="116" t="s">
        <v>522</v>
      </c>
      <c r="B9" s="117" t="s">
        <v>139</v>
      </c>
      <c r="C9" s="118">
        <v>500000</v>
      </c>
      <c r="D9" s="118">
        <v>499280</v>
      </c>
    </row>
    <row r="10" spans="1:4" x14ac:dyDescent="0.25">
      <c r="A10" s="32" t="s">
        <v>479</v>
      </c>
      <c r="B10" s="25" t="s">
        <v>139</v>
      </c>
      <c r="C10" s="80">
        <v>600000</v>
      </c>
      <c r="D10" s="80">
        <f>360500+39000</f>
        <v>399500</v>
      </c>
    </row>
    <row r="11" spans="1:4" x14ac:dyDescent="0.25">
      <c r="A11" s="32" t="s">
        <v>480</v>
      </c>
      <c r="B11" s="25" t="s">
        <v>139</v>
      </c>
      <c r="C11" s="80">
        <v>300000</v>
      </c>
      <c r="D11" s="80">
        <v>360000</v>
      </c>
    </row>
    <row r="12" spans="1:4" x14ac:dyDescent="0.25">
      <c r="A12" s="32" t="s">
        <v>456</v>
      </c>
      <c r="B12" s="25" t="s">
        <v>139</v>
      </c>
      <c r="C12" s="80">
        <v>400000</v>
      </c>
      <c r="D12" s="80">
        <v>580000</v>
      </c>
    </row>
    <row r="13" spans="1:4" x14ac:dyDescent="0.25">
      <c r="A13" s="32" t="s">
        <v>481</v>
      </c>
      <c r="B13" s="25" t="s">
        <v>139</v>
      </c>
      <c r="C13" s="80">
        <v>100000</v>
      </c>
      <c r="D13" s="80">
        <v>0</v>
      </c>
    </row>
    <row r="14" spans="1:4" ht="16.5" thickBot="1" x14ac:dyDescent="0.3">
      <c r="A14" s="33" t="s">
        <v>430</v>
      </c>
      <c r="B14" s="34" t="s">
        <v>139</v>
      </c>
      <c r="C14" s="81">
        <f>SUM(C9:C13)</f>
        <v>1900000</v>
      </c>
      <c r="D14" s="81">
        <f t="shared" ref="D14" si="0">SUM(D9:D13)</f>
        <v>1838780</v>
      </c>
    </row>
    <row r="15" spans="1:4" ht="16.5" thickBot="1" x14ac:dyDescent="0.3">
      <c r="A15" s="35" t="s">
        <v>431</v>
      </c>
      <c r="B15" s="36" t="s">
        <v>3</v>
      </c>
      <c r="C15" s="82">
        <f>+C14</f>
        <v>1900000</v>
      </c>
      <c r="D15" s="82">
        <f>+D14</f>
        <v>1838780</v>
      </c>
    </row>
    <row r="17" spans="1:4" ht="16.5" thickBot="1" x14ac:dyDescent="0.3"/>
    <row r="18" spans="1:4" s="37" customFormat="1" ht="32.25" thickBot="1" x14ac:dyDescent="0.3">
      <c r="A18" s="29" t="s">
        <v>427</v>
      </c>
      <c r="B18" s="30" t="s">
        <v>429</v>
      </c>
      <c r="C18" s="31" t="s">
        <v>436</v>
      </c>
      <c r="D18" s="31" t="s">
        <v>452</v>
      </c>
    </row>
    <row r="19" spans="1:4" x14ac:dyDescent="0.25">
      <c r="A19" s="45" t="s">
        <v>155</v>
      </c>
      <c r="B19" s="46" t="s">
        <v>144</v>
      </c>
      <c r="C19" s="83">
        <f>SUM(C20:C22)</f>
        <v>2147620</v>
      </c>
      <c r="D19" s="83">
        <f>SUM(D20:D22)</f>
        <v>1354800</v>
      </c>
    </row>
    <row r="20" spans="1:4" x14ac:dyDescent="0.25">
      <c r="A20" s="22" t="s">
        <v>439</v>
      </c>
      <c r="B20" s="25" t="s">
        <v>144</v>
      </c>
      <c r="C20" s="80">
        <v>1004820</v>
      </c>
      <c r="D20" s="80">
        <v>0</v>
      </c>
    </row>
    <row r="21" spans="1:4" x14ac:dyDescent="0.25">
      <c r="A21" s="22" t="s">
        <v>457</v>
      </c>
      <c r="B21" s="25" t="s">
        <v>144</v>
      </c>
      <c r="C21" s="80">
        <v>1000000</v>
      </c>
      <c r="D21" s="80">
        <v>1200000</v>
      </c>
    </row>
    <row r="22" spans="1:4" ht="16.5" thickBot="1" x14ac:dyDescent="0.3">
      <c r="A22" s="44" t="s">
        <v>440</v>
      </c>
      <c r="B22" s="47" t="s">
        <v>144</v>
      </c>
      <c r="C22" s="84">
        <v>142800</v>
      </c>
      <c r="D22" s="84">
        <v>154800</v>
      </c>
    </row>
    <row r="23" spans="1:4" x14ac:dyDescent="0.25">
      <c r="A23" s="48" t="s">
        <v>433</v>
      </c>
      <c r="B23" s="46" t="s">
        <v>149</v>
      </c>
      <c r="C23" s="83">
        <f>SUM(C24:C50)</f>
        <v>13055670</v>
      </c>
      <c r="D23" s="83">
        <f>SUM(D24:D50)</f>
        <v>12316307</v>
      </c>
    </row>
    <row r="24" spans="1:4" x14ac:dyDescent="0.25">
      <c r="A24" s="22" t="s">
        <v>458</v>
      </c>
      <c r="B24" s="25" t="s">
        <v>149</v>
      </c>
      <c r="C24" s="80">
        <v>1053780</v>
      </c>
      <c r="D24" s="80">
        <v>1053780</v>
      </c>
    </row>
    <row r="25" spans="1:4" x14ac:dyDescent="0.25">
      <c r="A25" s="22" t="s">
        <v>451</v>
      </c>
      <c r="B25" s="25" t="s">
        <v>149</v>
      </c>
      <c r="C25" s="80">
        <v>125000</v>
      </c>
      <c r="D25" s="80">
        <v>125000</v>
      </c>
    </row>
    <row r="26" spans="1:4" x14ac:dyDescent="0.25">
      <c r="A26" s="22" t="s">
        <v>459</v>
      </c>
      <c r="B26" s="25" t="s">
        <v>149</v>
      </c>
      <c r="C26" s="80">
        <v>1000000</v>
      </c>
      <c r="D26" s="80">
        <v>1000000</v>
      </c>
    </row>
    <row r="27" spans="1:4" x14ac:dyDescent="0.25">
      <c r="A27" s="22" t="s">
        <v>460</v>
      </c>
      <c r="B27" s="25" t="s">
        <v>149</v>
      </c>
      <c r="C27" s="80">
        <v>1300000</v>
      </c>
      <c r="D27" s="80">
        <v>1300000</v>
      </c>
    </row>
    <row r="28" spans="1:4" x14ac:dyDescent="0.25">
      <c r="A28" s="22" t="s">
        <v>461</v>
      </c>
      <c r="B28" s="25" t="s">
        <v>149</v>
      </c>
      <c r="C28" s="80">
        <v>2460000</v>
      </c>
      <c r="D28" s="80">
        <v>2460000</v>
      </c>
    </row>
    <row r="29" spans="1:4" x14ac:dyDescent="0.25">
      <c r="A29" s="22" t="s">
        <v>462</v>
      </c>
      <c r="B29" s="25" t="s">
        <v>149</v>
      </c>
      <c r="C29" s="80">
        <v>800000</v>
      </c>
      <c r="D29" s="80">
        <v>800000</v>
      </c>
    </row>
    <row r="30" spans="1:4" x14ac:dyDescent="0.25">
      <c r="A30" s="22" t="s">
        <v>463</v>
      </c>
      <c r="B30" s="25" t="s">
        <v>149</v>
      </c>
      <c r="C30" s="80">
        <v>35000</v>
      </c>
      <c r="D30" s="80">
        <v>35000</v>
      </c>
    </row>
    <row r="31" spans="1:4" x14ac:dyDescent="0.25">
      <c r="A31" s="22" t="s">
        <v>483</v>
      </c>
      <c r="B31" s="25" t="s">
        <v>149</v>
      </c>
      <c r="C31" s="80">
        <v>100000</v>
      </c>
      <c r="D31" s="80">
        <v>100000</v>
      </c>
    </row>
    <row r="32" spans="1:4" x14ac:dyDescent="0.25">
      <c r="A32" s="22" t="s">
        <v>464</v>
      </c>
      <c r="B32" s="25" t="s">
        <v>149</v>
      </c>
      <c r="C32" s="80">
        <v>850000</v>
      </c>
      <c r="D32" s="80">
        <v>850000</v>
      </c>
    </row>
    <row r="33" spans="1:4" x14ac:dyDescent="0.25">
      <c r="A33" s="22" t="s">
        <v>432</v>
      </c>
      <c r="B33" s="25" t="s">
        <v>149</v>
      </c>
      <c r="C33" s="80">
        <v>67550</v>
      </c>
      <c r="D33" s="80">
        <v>67550</v>
      </c>
    </row>
    <row r="34" spans="1:4" x14ac:dyDescent="0.25">
      <c r="A34" s="22" t="s">
        <v>484</v>
      </c>
      <c r="B34" s="25" t="s">
        <v>149</v>
      </c>
      <c r="C34" s="80">
        <v>20000</v>
      </c>
      <c r="D34" s="80">
        <v>0</v>
      </c>
    </row>
    <row r="35" spans="1:4" x14ac:dyDescent="0.25">
      <c r="A35" s="22" t="s">
        <v>441</v>
      </c>
      <c r="B35" s="25" t="s">
        <v>149</v>
      </c>
      <c r="C35" s="80">
        <v>300000</v>
      </c>
      <c r="D35" s="80">
        <v>324240</v>
      </c>
    </row>
    <row r="36" spans="1:4" x14ac:dyDescent="0.25">
      <c r="A36" s="22" t="s">
        <v>442</v>
      </c>
      <c r="B36" s="25" t="s">
        <v>149</v>
      </c>
      <c r="C36" s="80">
        <v>459340</v>
      </c>
      <c r="D36" s="80">
        <v>459340</v>
      </c>
    </row>
    <row r="37" spans="1:4" x14ac:dyDescent="0.25">
      <c r="A37" s="22" t="s">
        <v>435</v>
      </c>
      <c r="B37" s="25" t="s">
        <v>149</v>
      </c>
      <c r="C37" s="80">
        <v>300000</v>
      </c>
      <c r="D37" s="80">
        <v>300000</v>
      </c>
    </row>
    <row r="38" spans="1:4" x14ac:dyDescent="0.25">
      <c r="A38" s="22" t="s">
        <v>523</v>
      </c>
      <c r="B38" s="25" t="s">
        <v>149</v>
      </c>
      <c r="C38" s="80">
        <v>185000</v>
      </c>
      <c r="D38" s="80">
        <v>177120</v>
      </c>
    </row>
    <row r="39" spans="1:4" x14ac:dyDescent="0.25">
      <c r="A39" s="22" t="s">
        <v>443</v>
      </c>
      <c r="B39" s="25" t="s">
        <v>149</v>
      </c>
      <c r="C39" s="80">
        <v>300000</v>
      </c>
      <c r="D39" s="80">
        <v>300000</v>
      </c>
    </row>
    <row r="40" spans="1:4" x14ac:dyDescent="0.25">
      <c r="A40" s="22" t="s">
        <v>465</v>
      </c>
      <c r="B40" s="25" t="s">
        <v>149</v>
      </c>
      <c r="C40" s="80">
        <v>400000</v>
      </c>
      <c r="D40" s="80">
        <v>400000</v>
      </c>
    </row>
    <row r="41" spans="1:4" x14ac:dyDescent="0.25">
      <c r="A41" s="22" t="s">
        <v>486</v>
      </c>
      <c r="B41" s="25" t="s">
        <v>149</v>
      </c>
      <c r="C41" s="80">
        <v>500000</v>
      </c>
      <c r="D41" s="80">
        <v>250000</v>
      </c>
    </row>
    <row r="42" spans="1:4" x14ac:dyDescent="0.25">
      <c r="A42" s="24" t="s">
        <v>466</v>
      </c>
      <c r="B42" s="42" t="s">
        <v>149</v>
      </c>
      <c r="C42" s="85">
        <v>2000000</v>
      </c>
      <c r="D42" s="85">
        <v>1200000</v>
      </c>
    </row>
    <row r="43" spans="1:4" x14ac:dyDescent="0.25">
      <c r="A43" s="22" t="s">
        <v>467</v>
      </c>
      <c r="B43" s="25" t="s">
        <v>149</v>
      </c>
      <c r="C43" s="80">
        <v>300000</v>
      </c>
      <c r="D43" s="80">
        <v>300000</v>
      </c>
    </row>
    <row r="44" spans="1:4" x14ac:dyDescent="0.25">
      <c r="A44" s="22" t="s">
        <v>468</v>
      </c>
      <c r="B44" s="25" t="s">
        <v>149</v>
      </c>
      <c r="C44" s="80">
        <v>200000</v>
      </c>
      <c r="D44" s="80">
        <v>200000</v>
      </c>
    </row>
    <row r="45" spans="1:4" x14ac:dyDescent="0.25">
      <c r="A45" s="22" t="s">
        <v>524</v>
      </c>
      <c r="B45" s="25" t="s">
        <v>149</v>
      </c>
      <c r="C45" s="80">
        <v>200000</v>
      </c>
      <c r="D45" s="80">
        <v>200000</v>
      </c>
    </row>
    <row r="46" spans="1:4" x14ac:dyDescent="0.25">
      <c r="A46" s="22" t="s">
        <v>482</v>
      </c>
      <c r="B46" s="25" t="s">
        <v>149</v>
      </c>
      <c r="C46" s="80">
        <v>100000</v>
      </c>
      <c r="D46" s="80">
        <v>100000</v>
      </c>
    </row>
    <row r="47" spans="1:4" ht="31.5" x14ac:dyDescent="0.25">
      <c r="A47" s="115" t="s">
        <v>525</v>
      </c>
      <c r="B47" s="88" t="s">
        <v>149</v>
      </c>
      <c r="C47" s="89">
        <v>0</v>
      </c>
      <c r="D47" s="89">
        <v>-5636</v>
      </c>
    </row>
    <row r="48" spans="1:4" x14ac:dyDescent="0.25">
      <c r="A48" s="87" t="s">
        <v>526</v>
      </c>
      <c r="B48" s="88" t="s">
        <v>149</v>
      </c>
      <c r="C48" s="89">
        <v>0</v>
      </c>
      <c r="D48" s="89">
        <v>60000</v>
      </c>
    </row>
    <row r="49" spans="1:4" x14ac:dyDescent="0.25">
      <c r="A49" s="87" t="s">
        <v>485</v>
      </c>
      <c r="B49" s="88" t="s">
        <v>149</v>
      </c>
      <c r="C49" s="89">
        <v>0</v>
      </c>
      <c r="D49" s="89">
        <v>159913</v>
      </c>
    </row>
    <row r="50" spans="1:4" ht="16.5" thickBot="1" x14ac:dyDescent="0.3">
      <c r="A50" s="87" t="s">
        <v>527</v>
      </c>
      <c r="B50" s="88" t="s">
        <v>149</v>
      </c>
      <c r="C50" s="89">
        <v>0</v>
      </c>
      <c r="D50" s="89">
        <v>100000</v>
      </c>
    </row>
    <row r="51" spans="1:4" x14ac:dyDescent="0.25">
      <c r="A51" s="49" t="s">
        <v>434</v>
      </c>
      <c r="B51" s="50" t="s">
        <v>233</v>
      </c>
      <c r="C51" s="83">
        <f>+C52+C53</f>
        <v>284259521</v>
      </c>
      <c r="D51" s="83">
        <f t="shared" ref="D51" si="1">+D52+D53</f>
        <v>291291813</v>
      </c>
    </row>
    <row r="52" spans="1:4" x14ac:dyDescent="0.25">
      <c r="A52" s="38" t="s">
        <v>444</v>
      </c>
      <c r="B52" s="26" t="s">
        <v>233</v>
      </c>
      <c r="C52" s="86">
        <v>187982352</v>
      </c>
      <c r="D52" s="80">
        <v>191396419</v>
      </c>
    </row>
    <row r="53" spans="1:4" x14ac:dyDescent="0.25">
      <c r="A53" s="38" t="s">
        <v>445</v>
      </c>
      <c r="B53" s="26" t="s">
        <v>233</v>
      </c>
      <c r="C53" s="86">
        <v>96277169</v>
      </c>
      <c r="D53" s="80">
        <v>99895394</v>
      </c>
    </row>
    <row r="54" spans="1:4" ht="16.5" thickBot="1" x14ac:dyDescent="0.3">
      <c r="A54" s="90" t="s">
        <v>191</v>
      </c>
      <c r="B54" s="91" t="s">
        <v>232</v>
      </c>
      <c r="C54" s="92">
        <v>11227713</v>
      </c>
      <c r="D54" s="92">
        <v>11227713</v>
      </c>
    </row>
    <row r="64" spans="1:4" ht="15.95" customHeight="1" x14ac:dyDescent="0.25">
      <c r="B64" s="23"/>
    </row>
    <row r="65" spans="2:2" ht="15.95" customHeight="1" x14ac:dyDescent="0.25">
      <c r="B65" s="23"/>
    </row>
    <row r="66" spans="2:2" ht="15.95" customHeight="1" x14ac:dyDescent="0.25">
      <c r="B66" s="23"/>
    </row>
    <row r="67" spans="2:2" ht="15.95" customHeight="1" x14ac:dyDescent="0.25">
      <c r="B67" s="23"/>
    </row>
    <row r="68" spans="2:2" ht="15.95" customHeight="1" x14ac:dyDescent="0.25">
      <c r="B68" s="23"/>
    </row>
    <row r="69" spans="2:2" ht="15.95" customHeight="1" x14ac:dyDescent="0.25">
      <c r="B69" s="23"/>
    </row>
    <row r="70" spans="2:2" ht="15.95" customHeight="1" x14ac:dyDescent="0.25">
      <c r="B70" s="23"/>
    </row>
    <row r="71" spans="2:2" ht="15.95" customHeight="1" x14ac:dyDescent="0.25">
      <c r="B71" s="23"/>
    </row>
    <row r="72" spans="2:2" ht="15.95" customHeight="1" x14ac:dyDescent="0.25">
      <c r="B72" s="23"/>
    </row>
    <row r="73" spans="2:2" ht="15.95" customHeight="1" x14ac:dyDescent="0.25">
      <c r="B73" s="23"/>
    </row>
    <row r="74" spans="2:2" ht="15.95" customHeight="1" x14ac:dyDescent="0.25">
      <c r="B74" s="23"/>
    </row>
    <row r="75" spans="2:2" ht="15.95" customHeight="1" x14ac:dyDescent="0.25">
      <c r="B75" s="23"/>
    </row>
    <row r="76" spans="2:2" ht="15.95" customHeight="1" x14ac:dyDescent="0.25">
      <c r="B76" s="23"/>
    </row>
    <row r="77" spans="2:2" ht="15.95" customHeight="1" x14ac:dyDescent="0.25">
      <c r="B77" s="23"/>
    </row>
    <row r="78" spans="2:2" ht="15.95" customHeight="1" x14ac:dyDescent="0.25">
      <c r="B78" s="23"/>
    </row>
  </sheetData>
  <mergeCells count="4">
    <mergeCell ref="A3:D3"/>
    <mergeCell ref="A4:D4"/>
    <mergeCell ref="A7:D7"/>
    <mergeCell ref="C1:D1"/>
  </mergeCells>
  <phoneticPr fontId="13" type="noConversion"/>
  <printOptions horizontalCentered="1"/>
  <pageMargins left="0.59055118110236227" right="0.59055118110236227" top="0.78740157480314965" bottom="0.59055118110236227" header="0.31496062992125984" footer="0.31496062992125984"/>
  <pageSetup paperSize="9" scale="76" orientation="portrait" r:id="rId1"/>
  <headerFooter>
    <oddHeader xml:space="preserve">&amp;L&amp;"Times New Roman,Normál"&amp;10Nagycenk Nagyközség Önkormányzata&amp;C&amp;"Times New Roman,Félkövér"&amp;10KÖLTSÉGVETÉS MÓDOSÍTÁSA 2024.
</oddHeader>
    <oddFooter>&amp;C&amp;P/&amp;N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2F042-C26F-4148-A83A-67A0D09B52BD}">
  <sheetPr>
    <pageSetUpPr fitToPage="1"/>
  </sheetPr>
  <dimension ref="A1:F26"/>
  <sheetViews>
    <sheetView zoomScaleNormal="100" workbookViewId="0">
      <selection activeCell="B14" sqref="B14"/>
    </sheetView>
  </sheetViews>
  <sheetFormatPr defaultColWidth="9.140625" defaultRowHeight="20.100000000000001" customHeight="1" x14ac:dyDescent="0.25"/>
  <cols>
    <col min="1" max="1" width="49.28515625" style="2" bestFit="1" customWidth="1"/>
    <col min="2" max="2" width="16.85546875" style="16" bestFit="1" customWidth="1"/>
    <col min="3" max="3" width="16.85546875" style="4" bestFit="1" customWidth="1"/>
    <col min="4" max="4" width="41.140625" style="4" bestFit="1" customWidth="1"/>
    <col min="5" max="5" width="16.85546875" style="136" bestFit="1" customWidth="1"/>
    <col min="6" max="6" width="16.85546875" style="2" bestFit="1" customWidth="1"/>
    <col min="7" max="16384" width="9.140625" style="2"/>
  </cols>
  <sheetData>
    <row r="1" spans="1:6" s="1" customFormat="1" ht="20.100000000000001" customHeight="1" x14ac:dyDescent="0.25">
      <c r="A1" s="165"/>
      <c r="B1" s="166"/>
      <c r="C1" s="12"/>
      <c r="D1" s="12"/>
      <c r="E1" s="170" t="s">
        <v>534</v>
      </c>
      <c r="F1" s="170"/>
    </row>
    <row r="2" spans="1:6" ht="20.100000000000001" customHeight="1" x14ac:dyDescent="0.25">
      <c r="A2" s="169"/>
      <c r="B2" s="169"/>
      <c r="C2" s="169"/>
      <c r="D2" s="169"/>
      <c r="E2" s="169"/>
      <c r="F2" s="169"/>
    </row>
    <row r="3" spans="1:6" s="1" customFormat="1" ht="20.100000000000001" customHeight="1" x14ac:dyDescent="0.25">
      <c r="A3" s="169" t="s">
        <v>472</v>
      </c>
      <c r="B3" s="169"/>
      <c r="C3" s="169"/>
      <c r="D3" s="169"/>
      <c r="E3" s="169"/>
      <c r="F3" s="169"/>
    </row>
    <row r="4" spans="1:6" ht="20.100000000000001" customHeight="1" x14ac:dyDescent="0.25">
      <c r="A4" s="169">
        <v>2024</v>
      </c>
      <c r="B4" s="169"/>
      <c r="C4" s="169"/>
      <c r="D4" s="169"/>
      <c r="E4" s="169"/>
      <c r="F4" s="169"/>
    </row>
    <row r="5" spans="1:6" ht="20.100000000000001" customHeight="1" x14ac:dyDescent="0.25">
      <c r="A5" s="138"/>
      <c r="B5" s="138"/>
      <c r="C5" s="138"/>
      <c r="D5" s="138"/>
      <c r="E5" s="138"/>
      <c r="F5" s="138"/>
    </row>
    <row r="6" spans="1:6" ht="20.100000000000001" customHeight="1" thickBot="1" x14ac:dyDescent="0.3">
      <c r="A6" s="121"/>
      <c r="B6" s="121"/>
      <c r="C6" s="121"/>
      <c r="D6" s="121"/>
      <c r="E6" s="121"/>
      <c r="F6" s="121"/>
    </row>
    <row r="7" spans="1:6" ht="20.100000000000001" customHeight="1" x14ac:dyDescent="0.25">
      <c r="A7" s="199" t="s">
        <v>394</v>
      </c>
      <c r="B7" s="200"/>
      <c r="C7" s="200"/>
      <c r="D7" s="200" t="s">
        <v>395</v>
      </c>
      <c r="E7" s="200"/>
      <c r="F7" s="201"/>
    </row>
    <row r="8" spans="1:6" ht="20.100000000000001" customHeight="1" x14ac:dyDescent="0.25">
      <c r="A8" s="195" t="s">
        <v>396</v>
      </c>
      <c r="B8" s="196">
        <v>2024</v>
      </c>
      <c r="C8" s="196"/>
      <c r="D8" s="197" t="s">
        <v>397</v>
      </c>
      <c r="E8" s="196">
        <v>2024</v>
      </c>
      <c r="F8" s="198"/>
    </row>
    <row r="9" spans="1:6" ht="20.100000000000001" customHeight="1" x14ac:dyDescent="0.25">
      <c r="A9" s="195"/>
      <c r="B9" s="146" t="s">
        <v>398</v>
      </c>
      <c r="C9" s="146" t="s">
        <v>399</v>
      </c>
      <c r="D9" s="197"/>
      <c r="E9" s="146" t="s">
        <v>398</v>
      </c>
      <c r="F9" s="147" t="s">
        <v>399</v>
      </c>
    </row>
    <row r="10" spans="1:6" ht="20.100000000000001" customHeight="1" x14ac:dyDescent="0.25">
      <c r="A10" s="17" t="s">
        <v>30</v>
      </c>
      <c r="B10" s="18">
        <v>330436238</v>
      </c>
      <c r="C10" s="18">
        <v>339397355</v>
      </c>
      <c r="D10" s="8" t="s">
        <v>71</v>
      </c>
      <c r="E10" s="18">
        <v>50958724</v>
      </c>
      <c r="F10" s="135">
        <v>51813559</v>
      </c>
    </row>
    <row r="11" spans="1:6" ht="20.100000000000001" customHeight="1" x14ac:dyDescent="0.25">
      <c r="A11" s="17" t="s">
        <v>32</v>
      </c>
      <c r="B11" s="18">
        <v>236200000</v>
      </c>
      <c r="C11" s="18">
        <v>250078413</v>
      </c>
      <c r="D11" s="8" t="s">
        <v>401</v>
      </c>
      <c r="E11" s="18">
        <v>7217254</v>
      </c>
      <c r="F11" s="135">
        <v>5896289</v>
      </c>
    </row>
    <row r="12" spans="1:6" ht="20.100000000000001" customHeight="1" x14ac:dyDescent="0.25">
      <c r="A12" s="17" t="s">
        <v>33</v>
      </c>
      <c r="B12" s="18">
        <v>66347371</v>
      </c>
      <c r="C12" s="18">
        <v>81254880</v>
      </c>
      <c r="D12" s="8" t="s">
        <v>22</v>
      </c>
      <c r="E12" s="18">
        <v>140800669</v>
      </c>
      <c r="F12" s="135">
        <v>158122733</v>
      </c>
    </row>
    <row r="13" spans="1:6" ht="20.100000000000001" customHeight="1" x14ac:dyDescent="0.25">
      <c r="A13" s="17" t="s">
        <v>35</v>
      </c>
      <c r="B13" s="18">
        <v>0</v>
      </c>
      <c r="C13" s="18">
        <v>100000</v>
      </c>
      <c r="D13" s="8" t="s">
        <v>23</v>
      </c>
      <c r="E13" s="18">
        <v>1900000</v>
      </c>
      <c r="F13" s="135">
        <v>1838780</v>
      </c>
    </row>
    <row r="14" spans="1:6" ht="20.100000000000001" customHeight="1" x14ac:dyDescent="0.25">
      <c r="A14" s="17" t="s">
        <v>400</v>
      </c>
      <c r="B14" s="18">
        <v>0</v>
      </c>
      <c r="C14" s="18">
        <v>0</v>
      </c>
      <c r="D14" s="8" t="s">
        <v>402</v>
      </c>
      <c r="E14" s="18">
        <v>280577311</v>
      </c>
      <c r="F14" s="135">
        <v>427903354</v>
      </c>
    </row>
    <row r="15" spans="1:6" ht="20.100000000000001" customHeight="1" x14ac:dyDescent="0.25">
      <c r="A15" s="17" t="s">
        <v>424</v>
      </c>
      <c r="B15" s="18">
        <v>0</v>
      </c>
      <c r="C15" s="18">
        <v>2270000000</v>
      </c>
      <c r="D15" s="8" t="s">
        <v>29</v>
      </c>
      <c r="E15" s="18">
        <v>295487234</v>
      </c>
      <c r="F15" s="135">
        <v>2382519526</v>
      </c>
    </row>
    <row r="16" spans="1:6" ht="20.100000000000001" customHeight="1" x14ac:dyDescent="0.25">
      <c r="A16" s="148" t="s">
        <v>403</v>
      </c>
      <c r="B16" s="150">
        <f>SUM(B10:B15)</f>
        <v>632983609</v>
      </c>
      <c r="C16" s="150">
        <f>SUM(C10:C15)</f>
        <v>2940830648</v>
      </c>
      <c r="D16" s="149" t="s">
        <v>404</v>
      </c>
      <c r="E16" s="150">
        <f>SUM(E10:E15)</f>
        <v>776941192</v>
      </c>
      <c r="F16" s="151">
        <f>SUM(F10:F15)</f>
        <v>3028094241</v>
      </c>
    </row>
    <row r="17" spans="1:6" ht="20.100000000000001" customHeight="1" x14ac:dyDescent="0.25">
      <c r="A17" s="7"/>
      <c r="B17" s="18"/>
      <c r="C17" s="18"/>
      <c r="D17" s="152"/>
      <c r="E17" s="18"/>
      <c r="F17" s="135"/>
    </row>
    <row r="18" spans="1:6" ht="20.100000000000001" customHeight="1" x14ac:dyDescent="0.25">
      <c r="A18" s="153" t="s">
        <v>405</v>
      </c>
      <c r="B18" s="18"/>
      <c r="C18" s="18"/>
      <c r="D18" s="154" t="s">
        <v>406</v>
      </c>
      <c r="E18" s="18"/>
      <c r="F18" s="135"/>
    </row>
    <row r="19" spans="1:6" ht="20.100000000000001" customHeight="1" x14ac:dyDescent="0.25">
      <c r="A19" s="17" t="s">
        <v>31</v>
      </c>
      <c r="B19" s="18">
        <v>81146336</v>
      </c>
      <c r="C19" s="18">
        <v>69612575</v>
      </c>
      <c r="D19" s="8" t="s">
        <v>25</v>
      </c>
      <c r="E19" s="18">
        <v>169205560</v>
      </c>
      <c r="F19" s="135">
        <v>122593214</v>
      </c>
    </row>
    <row r="20" spans="1:6" ht="20.100000000000001" customHeight="1" x14ac:dyDescent="0.25">
      <c r="A20" s="17" t="s">
        <v>34</v>
      </c>
      <c r="B20" s="18">
        <v>75365089</v>
      </c>
      <c r="C20" s="18">
        <v>149792657</v>
      </c>
      <c r="D20" s="8" t="s">
        <v>408</v>
      </c>
      <c r="E20" s="18">
        <v>45589084</v>
      </c>
      <c r="F20" s="135">
        <v>18214860</v>
      </c>
    </row>
    <row r="21" spans="1:6" ht="20.100000000000001" customHeight="1" x14ac:dyDescent="0.25">
      <c r="A21" s="17" t="s">
        <v>407</v>
      </c>
      <c r="B21" s="18">
        <v>4149999</v>
      </c>
      <c r="C21" s="18">
        <v>9750006</v>
      </c>
      <c r="D21" s="8" t="s">
        <v>409</v>
      </c>
      <c r="E21" s="18">
        <v>106824292</v>
      </c>
      <c r="F21" s="135">
        <v>88899059</v>
      </c>
    </row>
    <row r="22" spans="1:6" ht="20.100000000000001" customHeight="1" x14ac:dyDescent="0.25">
      <c r="A22" s="17" t="s">
        <v>400</v>
      </c>
      <c r="B22" s="18">
        <v>320757654</v>
      </c>
      <c r="C22" s="18">
        <v>104898841</v>
      </c>
      <c r="D22" s="8" t="s">
        <v>410</v>
      </c>
      <c r="E22" s="18">
        <v>28842559</v>
      </c>
      <c r="F22" s="135">
        <v>23747763</v>
      </c>
    </row>
    <row r="23" spans="1:6" ht="20.100000000000001" customHeight="1" x14ac:dyDescent="0.25">
      <c r="A23" s="17" t="s">
        <v>425</v>
      </c>
      <c r="B23" s="18">
        <v>13000000</v>
      </c>
      <c r="C23" s="18">
        <v>12414417</v>
      </c>
      <c r="D23" s="8" t="s">
        <v>411</v>
      </c>
      <c r="E23" s="18"/>
      <c r="F23" s="135">
        <v>5750007</v>
      </c>
    </row>
    <row r="24" spans="1:6" ht="20.100000000000001" customHeight="1" x14ac:dyDescent="0.25">
      <c r="A24" s="148" t="s">
        <v>412</v>
      </c>
      <c r="B24" s="150">
        <f>SUM(B19:B23)</f>
        <v>494419078</v>
      </c>
      <c r="C24" s="150">
        <f>SUM(C19:C23)</f>
        <v>346468496</v>
      </c>
      <c r="D24" s="149" t="s">
        <v>413</v>
      </c>
      <c r="E24" s="150">
        <f>SUM(E19:E23)</f>
        <v>350461495</v>
      </c>
      <c r="F24" s="151">
        <f>SUM(F19:F23)</f>
        <v>259204903</v>
      </c>
    </row>
    <row r="25" spans="1:6" ht="20.100000000000001" customHeight="1" x14ac:dyDescent="0.25">
      <c r="A25" s="7"/>
      <c r="B25" s="18"/>
      <c r="C25" s="18"/>
      <c r="D25" s="152"/>
      <c r="E25" s="18"/>
      <c r="F25" s="135"/>
    </row>
    <row r="26" spans="1:6" ht="20.100000000000001" customHeight="1" thickBot="1" x14ac:dyDescent="0.3">
      <c r="A26" s="119" t="s">
        <v>414</v>
      </c>
      <c r="B26" s="155">
        <f>+B16+B24</f>
        <v>1127402687</v>
      </c>
      <c r="C26" s="155">
        <f>+C16+C24</f>
        <v>3287299144</v>
      </c>
      <c r="D26" s="120" t="s">
        <v>415</v>
      </c>
      <c r="E26" s="155">
        <f>+E16+E24</f>
        <v>1127402687</v>
      </c>
      <c r="F26" s="156">
        <f>+F16+F24+F25</f>
        <v>3287299144</v>
      </c>
    </row>
  </sheetData>
  <mergeCells count="11">
    <mergeCell ref="A8:A9"/>
    <mergeCell ref="B8:C8"/>
    <mergeCell ref="D8:D9"/>
    <mergeCell ref="E8:F8"/>
    <mergeCell ref="A1:B1"/>
    <mergeCell ref="A2:F2"/>
    <mergeCell ref="E1:F1"/>
    <mergeCell ref="A7:C7"/>
    <mergeCell ref="D7:F7"/>
    <mergeCell ref="A3:F3"/>
    <mergeCell ref="A4:F4"/>
  </mergeCells>
  <printOptions horizontalCentered="1"/>
  <pageMargins left="0.59055118110236227" right="0.59055118110236227" top="0.78740157480314965" bottom="0.59055118110236227" header="0.31496062992125984" footer="0.31496062992125984"/>
  <pageSetup paperSize="9" scale="84" orientation="landscape" r:id="rId1"/>
  <headerFooter>
    <oddHeader xml:space="preserve">&amp;L&amp;"Times New Roman,Normál"&amp;10Nagycenk Nagyközség Önkormányzata&amp;C&amp;"Times New Roman,Félkövér"&amp;10KÖLTSÉGVETÉS MÓDOSÍTÁSA 2024.
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</vt:i4>
      </vt:variant>
    </vt:vector>
  </HeadingPairs>
  <TitlesOfParts>
    <vt:vector size="7" baseType="lpstr">
      <vt:lpstr>8sz. Kiemelt kiadás és bevétel</vt:lpstr>
      <vt:lpstr>9.sz Kiadások</vt:lpstr>
      <vt:lpstr>10.sz Bevételek</vt:lpstr>
      <vt:lpstr>11.sz. beruházások felújítások</vt:lpstr>
      <vt:lpstr>12.sz. szociális és átadott</vt:lpstr>
      <vt:lpstr>13.sz. Műk és felh. ei.</vt:lpstr>
      <vt:lpstr>'12.sz. szociális és átadott'!Nyomtatási_terület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Admin Nagycenk</cp:lastModifiedBy>
  <cp:lastPrinted>2025-05-21T05:57:56Z</cp:lastPrinted>
  <dcterms:created xsi:type="dcterms:W3CDTF">2018-05-30T07:35:38Z</dcterms:created>
  <dcterms:modified xsi:type="dcterms:W3CDTF">2025-05-21T06:17:03Z</dcterms:modified>
</cp:coreProperties>
</file>