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1325"/>
  </bookViews>
  <sheets>
    <sheet name="15sz. Kiemelt kiadás és bevétel" sheetId="5" r:id="rId1"/>
    <sheet name="16.sz Bevételek" sheetId="7" r:id="rId2"/>
    <sheet name="17.sz Kiadások" sheetId="6" r:id="rId3"/>
    <sheet name="18.sz. Műk és felh. ei." sheetId="8" r:id="rId4"/>
    <sheet name="19.sz létszám" sheetId="9" r:id="rId5"/>
    <sheet name="20.sz pénzmaradvány" sheetId="10" r:id="rId6"/>
    <sheet name="21.sz eredménykimutatás" sheetId="11" r:id="rId7"/>
    <sheet name="22.sz mérleg" sheetId="12" r:id="rId8"/>
    <sheet name="23.sz gördülő" sheetId="13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3" l="1"/>
  <c r="C18" i="13"/>
  <c r="C20" i="13" s="1"/>
  <c r="D18" i="13"/>
  <c r="D20" i="13" s="1"/>
  <c r="E18" i="13"/>
  <c r="E20" i="13" s="1"/>
  <c r="F20" i="13" s="1"/>
  <c r="G20" i="13" s="1"/>
  <c r="H20" i="13" s="1"/>
  <c r="F29" i="13"/>
  <c r="G29" i="13" s="1"/>
  <c r="H29" i="13" s="1"/>
  <c r="E28" i="13"/>
  <c r="F28" i="13" s="1"/>
  <c r="G28" i="13" s="1"/>
  <c r="H28" i="13" s="1"/>
  <c r="D28" i="13"/>
  <c r="D30" i="13" s="1"/>
  <c r="C28" i="13"/>
  <c r="C30" i="13" s="1"/>
  <c r="B28" i="13"/>
  <c r="B30" i="13" s="1"/>
  <c r="F27" i="13"/>
  <c r="G27" i="13" s="1"/>
  <c r="H27" i="13" s="1"/>
  <c r="F26" i="13"/>
  <c r="G26" i="13" s="1"/>
  <c r="H26" i="13" s="1"/>
  <c r="F25" i="13"/>
  <c r="G25" i="13" s="1"/>
  <c r="H25" i="13" s="1"/>
  <c r="F24" i="13"/>
  <c r="G24" i="13" s="1"/>
  <c r="H24" i="13" s="1"/>
  <c r="F23" i="13"/>
  <c r="G23" i="13" s="1"/>
  <c r="H23" i="13" s="1"/>
  <c r="F22" i="13"/>
  <c r="G22" i="13" s="1"/>
  <c r="H22" i="13" s="1"/>
  <c r="F21" i="13"/>
  <c r="G21" i="13" s="1"/>
  <c r="H21" i="13" s="1"/>
  <c r="F19" i="13"/>
  <c r="G19" i="13" s="1"/>
  <c r="H19" i="13" s="1"/>
  <c r="B20" i="13"/>
  <c r="F17" i="13"/>
  <c r="G17" i="13" s="1"/>
  <c r="H17" i="13" s="1"/>
  <c r="F16" i="13"/>
  <c r="G16" i="13" s="1"/>
  <c r="H16" i="13" s="1"/>
  <c r="F15" i="13"/>
  <c r="G15" i="13" s="1"/>
  <c r="H15" i="13" s="1"/>
  <c r="F14" i="13"/>
  <c r="G14" i="13" s="1"/>
  <c r="H14" i="13" s="1"/>
  <c r="F13" i="13"/>
  <c r="G13" i="13" s="1"/>
  <c r="H13" i="13" s="1"/>
  <c r="F12" i="13"/>
  <c r="G12" i="13" s="1"/>
  <c r="F11" i="13"/>
  <c r="G11" i="13" s="1"/>
  <c r="H11" i="13" s="1"/>
  <c r="F10" i="13"/>
  <c r="G10" i="13" s="1"/>
  <c r="H10" i="13" s="1"/>
  <c r="E30" i="13" l="1"/>
  <c r="F30" i="13" s="1"/>
  <c r="G30" i="13" s="1"/>
  <c r="H30" i="13" s="1"/>
  <c r="F18" i="13"/>
  <c r="G18" i="13" s="1"/>
  <c r="H18" i="13" s="1"/>
  <c r="C94" i="12" l="1"/>
  <c r="B130" i="12"/>
  <c r="C123" i="12"/>
  <c r="B123" i="12"/>
  <c r="C114" i="12"/>
  <c r="B114" i="12"/>
  <c r="B124" i="12" s="1"/>
  <c r="B104" i="12"/>
  <c r="C104" i="12"/>
  <c r="B94" i="12"/>
  <c r="B85" i="12"/>
  <c r="C79" i="12"/>
  <c r="B79" i="12"/>
  <c r="C66" i="12"/>
  <c r="B66" i="12"/>
  <c r="B57" i="12"/>
  <c r="B48" i="12"/>
  <c r="C48" i="12"/>
  <c r="B41" i="12"/>
  <c r="C23" i="12"/>
  <c r="B23" i="12"/>
  <c r="C19" i="12"/>
  <c r="C27" i="12" s="1"/>
  <c r="B19" i="12"/>
  <c r="B27" i="12" s="1"/>
  <c r="C13" i="12"/>
  <c r="B13" i="12"/>
  <c r="B80" i="12" l="1"/>
  <c r="C80" i="12"/>
  <c r="C86" i="12" s="1"/>
  <c r="C124" i="12"/>
  <c r="C130" i="12" s="1"/>
  <c r="B86" i="12"/>
  <c r="B12" i="11"/>
  <c r="B15" i="11"/>
  <c r="B20" i="11"/>
  <c r="B25" i="11"/>
  <c r="B29" i="11"/>
  <c r="B37" i="11"/>
  <c r="C29" i="11"/>
  <c r="C25" i="11"/>
  <c r="C20" i="11"/>
  <c r="C12" i="11"/>
  <c r="C32" i="11" l="1"/>
  <c r="B43" i="11"/>
  <c r="B32" i="11"/>
  <c r="B44" i="11" l="1"/>
  <c r="C25" i="10" l="1"/>
  <c r="B15" i="10"/>
  <c r="C15" i="10" s="1"/>
  <c r="C14" i="10"/>
  <c r="C13" i="10"/>
  <c r="B12" i="10"/>
  <c r="C11" i="10"/>
  <c r="C10" i="10"/>
  <c r="C22" i="9"/>
  <c r="C21" i="9"/>
  <c r="B24" i="9"/>
  <c r="C24" i="9" s="1"/>
  <c r="C19" i="9"/>
  <c r="C17" i="9"/>
  <c r="B16" i="10" l="1"/>
  <c r="C12" i="10"/>
  <c r="B24" i="10"/>
  <c r="C24" i="10" s="1"/>
  <c r="B26" i="10"/>
  <c r="C26" i="10" s="1"/>
  <c r="C16" i="10"/>
  <c r="F12" i="8" l="1"/>
  <c r="L15" i="8"/>
  <c r="K15" i="8"/>
  <c r="K23" i="8"/>
  <c r="L18" i="8"/>
  <c r="L19" i="8"/>
  <c r="L10" i="8"/>
  <c r="L11" i="8"/>
  <c r="L9" i="8"/>
  <c r="E23" i="8"/>
  <c r="E15" i="8"/>
  <c r="E25" i="8" s="1"/>
  <c r="F11" i="8"/>
  <c r="F13" i="8"/>
  <c r="F14" i="8"/>
  <c r="G10" i="5"/>
  <c r="G11" i="5"/>
  <c r="G14" i="5"/>
  <c r="G17" i="5"/>
  <c r="G19" i="5"/>
  <c r="G23" i="5"/>
  <c r="G25" i="5"/>
  <c r="G27" i="5"/>
  <c r="G28" i="5"/>
  <c r="G29" i="5"/>
  <c r="G9" i="5"/>
  <c r="F27" i="5"/>
  <c r="F29" i="5" s="1"/>
  <c r="F19" i="5"/>
  <c r="F17" i="5"/>
  <c r="G46" i="7"/>
  <c r="G47" i="7"/>
  <c r="G48" i="7"/>
  <c r="G49" i="7"/>
  <c r="G51" i="7"/>
  <c r="G52" i="7"/>
  <c r="G61" i="7"/>
  <c r="G62" i="7"/>
  <c r="G67" i="7"/>
  <c r="G77" i="7"/>
  <c r="G81" i="7"/>
  <c r="G84" i="7"/>
  <c r="G87" i="7"/>
  <c r="G94" i="7"/>
  <c r="G95" i="7"/>
  <c r="F71" i="7"/>
  <c r="F76" i="7"/>
  <c r="F81" i="7"/>
  <c r="F92" i="7"/>
  <c r="F87" i="7"/>
  <c r="F62" i="7"/>
  <c r="F58" i="7"/>
  <c r="F52" i="7"/>
  <c r="F41" i="7"/>
  <c r="F39" i="7"/>
  <c r="F30" i="7"/>
  <c r="F27" i="7"/>
  <c r="F21" i="7"/>
  <c r="F15" i="7"/>
  <c r="F98" i="6"/>
  <c r="F89" i="6"/>
  <c r="F84" i="6"/>
  <c r="F76" i="6"/>
  <c r="F62" i="6"/>
  <c r="F52" i="6"/>
  <c r="F43" i="6"/>
  <c r="F35" i="6"/>
  <c r="F32" i="6"/>
  <c r="F26" i="6"/>
  <c r="F22" i="6"/>
  <c r="G11" i="6"/>
  <c r="G15" i="6"/>
  <c r="G17" i="6"/>
  <c r="G21" i="6"/>
  <c r="G24" i="6"/>
  <c r="G25" i="6"/>
  <c r="G28" i="6"/>
  <c r="G29" i="6"/>
  <c r="G33" i="6"/>
  <c r="G34" i="6"/>
  <c r="G36" i="6"/>
  <c r="G37" i="6"/>
  <c r="G39" i="6"/>
  <c r="G41" i="6"/>
  <c r="G51" i="6"/>
  <c r="G80" i="6"/>
  <c r="G83" i="6"/>
  <c r="G9" i="6"/>
  <c r="L23" i="8" l="1"/>
  <c r="K25" i="8"/>
  <c r="L25" i="8" s="1"/>
  <c r="F94" i="7"/>
  <c r="F67" i="7"/>
  <c r="F95" i="7" s="1"/>
  <c r="F53" i="6"/>
  <c r="F27" i="6"/>
  <c r="D15" i="8"/>
  <c r="F15" i="8" s="1"/>
  <c r="F25" i="8" s="1"/>
  <c r="B25" i="8"/>
  <c r="E42" i="6"/>
  <c r="G42" i="6" s="1"/>
  <c r="E47" i="6"/>
  <c r="G47" i="6" s="1"/>
  <c r="E30" i="6"/>
  <c r="G30" i="6" s="1"/>
  <c r="E84" i="7"/>
  <c r="C17" i="5"/>
  <c r="C19" i="5" s="1"/>
  <c r="I23" i="8"/>
  <c r="I25" i="8" s="1"/>
  <c r="J23" i="8"/>
  <c r="H23" i="8"/>
  <c r="H25" i="8" s="1"/>
  <c r="C23" i="8"/>
  <c r="D23" i="8"/>
  <c r="B23" i="8"/>
  <c r="I15" i="8"/>
  <c r="J15" i="8"/>
  <c r="H15" i="8"/>
  <c r="C15" i="8"/>
  <c r="B15" i="8"/>
  <c r="D92" i="7"/>
  <c r="E92" i="7"/>
  <c r="C92" i="7"/>
  <c r="D81" i="7"/>
  <c r="D87" i="7" s="1"/>
  <c r="D94" i="7" s="1"/>
  <c r="E81" i="7"/>
  <c r="C81" i="7"/>
  <c r="C87" i="7" s="1"/>
  <c r="D76" i="7"/>
  <c r="E76" i="7"/>
  <c r="C76" i="7"/>
  <c r="D71" i="7"/>
  <c r="E71" i="7"/>
  <c r="C71" i="7"/>
  <c r="D66" i="7"/>
  <c r="E66" i="7"/>
  <c r="C66" i="7"/>
  <c r="D62" i="7"/>
  <c r="E62" i="7"/>
  <c r="C62" i="7"/>
  <c r="D58" i="7"/>
  <c r="E58" i="7"/>
  <c r="C58" i="7"/>
  <c r="D52" i="7"/>
  <c r="E52" i="7"/>
  <c r="C52" i="7"/>
  <c r="C67" i="7" s="1"/>
  <c r="C41" i="7"/>
  <c r="D39" i="7"/>
  <c r="D41" i="7" s="1"/>
  <c r="E39" i="7"/>
  <c r="E41" i="7" s="1"/>
  <c r="C39" i="7"/>
  <c r="D30" i="7"/>
  <c r="E30" i="7"/>
  <c r="C30" i="7"/>
  <c r="D27" i="7"/>
  <c r="E27" i="7"/>
  <c r="C27" i="7"/>
  <c r="C21" i="7"/>
  <c r="D15" i="7"/>
  <c r="D21" i="7" s="1"/>
  <c r="E15" i="7"/>
  <c r="E21" i="7" s="1"/>
  <c r="C15" i="7"/>
  <c r="D122" i="6"/>
  <c r="E122" i="6"/>
  <c r="C122" i="6"/>
  <c r="D98" i="6"/>
  <c r="E98" i="6"/>
  <c r="C98" i="6"/>
  <c r="D89" i="6"/>
  <c r="E89" i="6"/>
  <c r="C89" i="6"/>
  <c r="D84" i="6"/>
  <c r="E84" i="6"/>
  <c r="G84" i="6" s="1"/>
  <c r="C84" i="6"/>
  <c r="D76" i="6"/>
  <c r="E76" i="6"/>
  <c r="C76" i="6"/>
  <c r="D62" i="6"/>
  <c r="E62" i="6"/>
  <c r="C62" i="6"/>
  <c r="D52" i="6"/>
  <c r="C52" i="6"/>
  <c r="D46" i="6"/>
  <c r="E46" i="6"/>
  <c r="C46" i="6"/>
  <c r="D43" i="6"/>
  <c r="E43" i="6"/>
  <c r="G43" i="6" s="1"/>
  <c r="C43" i="6"/>
  <c r="D35" i="6"/>
  <c r="E35" i="6"/>
  <c r="G35" i="6" s="1"/>
  <c r="C35" i="6"/>
  <c r="D32" i="6"/>
  <c r="E32" i="6"/>
  <c r="G32" i="6" s="1"/>
  <c r="C32" i="6"/>
  <c r="D26" i="6"/>
  <c r="E26" i="6"/>
  <c r="G26" i="6" s="1"/>
  <c r="C26" i="6"/>
  <c r="D22" i="6"/>
  <c r="E22" i="6"/>
  <c r="G22" i="6" s="1"/>
  <c r="C22" i="6"/>
  <c r="D27" i="5"/>
  <c r="D29" i="5" s="1"/>
  <c r="E27" i="5"/>
  <c r="E29" i="5" s="1"/>
  <c r="C27" i="5"/>
  <c r="C29" i="5" s="1"/>
  <c r="D17" i="5"/>
  <c r="D19" i="5" s="1"/>
  <c r="E17" i="5"/>
  <c r="E19" i="5" s="1"/>
  <c r="D25" i="8" l="1"/>
  <c r="C25" i="8"/>
  <c r="F99" i="6"/>
  <c r="F123" i="6" s="1"/>
  <c r="E52" i="6"/>
  <c r="G52" i="6" s="1"/>
  <c r="J25" i="8"/>
  <c r="E53" i="6"/>
  <c r="G53" i="6" s="1"/>
  <c r="E27" i="6"/>
  <c r="G27" i="6" s="1"/>
  <c r="E87" i="7"/>
  <c r="E67" i="7"/>
  <c r="D53" i="6"/>
  <c r="D99" i="6" s="1"/>
  <c r="D123" i="6" s="1"/>
  <c r="C53" i="6"/>
  <c r="C27" i="6"/>
  <c r="C99" i="6" s="1"/>
  <c r="C123" i="6" s="1"/>
  <c r="D27" i="6"/>
  <c r="C94" i="7"/>
  <c r="C95" i="7" s="1"/>
  <c r="D67" i="7"/>
  <c r="D95" i="7" s="1"/>
  <c r="E94" i="7"/>
  <c r="E99" i="6" l="1"/>
  <c r="E95" i="7"/>
  <c r="E123" i="6" l="1"/>
  <c r="G123" i="6" s="1"/>
  <c r="G99" i="6"/>
</calcChain>
</file>

<file path=xl/sharedStrings.xml><?xml version="1.0" encoding="utf-8"?>
<sst xmlns="http://schemas.openxmlformats.org/spreadsheetml/2006/main" count="793" uniqueCount="699">
  <si>
    <t>NAGYCENKI ARANYPATAK ÓVODA</t>
  </si>
  <si>
    <t>K1</t>
  </si>
  <si>
    <t>K2</t>
  </si>
  <si>
    <t>K3</t>
  </si>
  <si>
    <t>K4</t>
  </si>
  <si>
    <t>K5</t>
  </si>
  <si>
    <t>K6</t>
  </si>
  <si>
    <t>K7</t>
  </si>
  <si>
    <t>K8</t>
  </si>
  <si>
    <t>K1-K8</t>
  </si>
  <si>
    <t>K9</t>
  </si>
  <si>
    <t>KIADÁSOK ÖSSZESEN</t>
  </si>
  <si>
    <t>B1</t>
  </si>
  <si>
    <t>B2</t>
  </si>
  <si>
    <t>B3</t>
  </si>
  <si>
    <t>B4</t>
  </si>
  <si>
    <t>B5</t>
  </si>
  <si>
    <t>B6</t>
  </si>
  <si>
    <t>B7</t>
  </si>
  <si>
    <t>B1-B7</t>
  </si>
  <si>
    <t>B8</t>
  </si>
  <si>
    <t>BEVÉTELEK ÖSSZESEN</t>
  </si>
  <si>
    <t>2017. ÉVI ELŐIRÁNYZATOK</t>
  </si>
  <si>
    <t>Az egységes rovatrend szerinti kiemelet kiadási és bevételi jogcímek (Ft)</t>
  </si>
  <si>
    <t>Személyi juttatásokat</t>
  </si>
  <si>
    <t>Munkaadókat terhelő járulékok és szociális hozzájárulási adó</t>
  </si>
  <si>
    <t>Dologi kiadások</t>
  </si>
  <si>
    <t>Ellátottak pénzbeli juttatásai</t>
  </si>
  <si>
    <t>Egyéb működési célú kiadások</t>
  </si>
  <si>
    <t>Beruházási kiadások</t>
  </si>
  <si>
    <t>Felújítások</t>
  </si>
  <si>
    <t>Egyéb felhalmozási célú kiadások</t>
  </si>
  <si>
    <t>Költségvetési kiadások</t>
  </si>
  <si>
    <t>Finanszírozási kiadások</t>
  </si>
  <si>
    <t>Működési célú támogatások államháztartáson belülről</t>
  </si>
  <si>
    <t>Felhalmozási célú támogatások államháztartáson belülről</t>
  </si>
  <si>
    <t>Közhatalmi bevételek</t>
  </si>
  <si>
    <t>Működési bevételek</t>
  </si>
  <si>
    <t>Felhalmozási bevételek</t>
  </si>
  <si>
    <t>Működési célú átvett pénzeszközök</t>
  </si>
  <si>
    <t>Felhalmozási célú átvett pénzeszközök</t>
  </si>
  <si>
    <t>Költségvetési bevételek</t>
  </si>
  <si>
    <t>Finanszírozási bevételek</t>
  </si>
  <si>
    <t>Kiadások (Ft)</t>
  </si>
  <si>
    <t>Törvény szerinti illetmények, munkabérek</t>
  </si>
  <si>
    <t>Normatív jutalmak</t>
  </si>
  <si>
    <t>Céljuttatás, projektprémium</t>
  </si>
  <si>
    <t>Készenléti, ügyeleti, helyettesítési díj, túlóra, túlszolgálat</t>
  </si>
  <si>
    <t>Végkielégítés</t>
  </si>
  <si>
    <t>Jubileumi jutalom</t>
  </si>
  <si>
    <t>Béren kívüli juttatások</t>
  </si>
  <si>
    <t>Ruházati költségtérítés</t>
  </si>
  <si>
    <t>Közlekedési költségtérítés</t>
  </si>
  <si>
    <t>Egyéb költségtérítések</t>
  </si>
  <si>
    <t>Lakhatási támogatások</t>
  </si>
  <si>
    <t>Szociális támogatások</t>
  </si>
  <si>
    <t>Foglalkoztatottak egyéb személyi juttatásai</t>
  </si>
  <si>
    <t>Foglalkoztatottak személyi juttatásai</t>
  </si>
  <si>
    <t>K1101</t>
  </si>
  <si>
    <t>K1102</t>
  </si>
  <si>
    <t>K1103</t>
  </si>
  <si>
    <t>K1104</t>
  </si>
  <si>
    <t>K1105</t>
  </si>
  <si>
    <t>K1106</t>
  </si>
  <si>
    <t>K1107</t>
  </si>
  <si>
    <t>K1108</t>
  </si>
  <si>
    <t>K1109</t>
  </si>
  <si>
    <t>K1110</t>
  </si>
  <si>
    <t>K1111</t>
  </si>
  <si>
    <t>K1112</t>
  </si>
  <si>
    <t>K1113</t>
  </si>
  <si>
    <t>K11</t>
  </si>
  <si>
    <t>Választott tisztségviselők juttatásai</t>
  </si>
  <si>
    <t>Munkavégzésre irányuló, egyéb jogviszonyban nem saját foglalkoztatottnak fizetett juttatások</t>
  </si>
  <si>
    <t>Egyéb külső személyi juttatások</t>
  </si>
  <si>
    <t>Külső személyi juttatások</t>
  </si>
  <si>
    <t>Személyi juttatások</t>
  </si>
  <si>
    <t>Szakmai anyagok beszerzése</t>
  </si>
  <si>
    <t>Üzemeltetési anyagok beszerzése</t>
  </si>
  <si>
    <t>Árubeszerzés</t>
  </si>
  <si>
    <t>Készletbeszerzés</t>
  </si>
  <si>
    <t>Informatikai szolgáltatások igénybevétele</t>
  </si>
  <si>
    <t>Egyéb kommunkikációs szolgáltatások</t>
  </si>
  <si>
    <t>Kommunikációs szolgáltatások</t>
  </si>
  <si>
    <t>Közüzemi díjak</t>
  </si>
  <si>
    <t>Vásárolt élelmezés</t>
  </si>
  <si>
    <t>Bérleti és lízing díjak</t>
  </si>
  <si>
    <t>Karbantartási, kisjavítási szolgáltatások</t>
  </si>
  <si>
    <t>Közvetített szolgáltatások</t>
  </si>
  <si>
    <t>Szakmai tevékenységet segítő szolgáltatások</t>
  </si>
  <si>
    <t>Egyéb szolgáltatások</t>
  </si>
  <si>
    <t>Szolgáltatási kiadások</t>
  </si>
  <si>
    <t>Kiküldetések kiadásai</t>
  </si>
  <si>
    <t>Reklám- és propagandakiadások</t>
  </si>
  <si>
    <t>Kiküldetések, reklám- és propagandakiadások</t>
  </si>
  <si>
    <t>Működési célú előzetesen felszámított általános forgalmi adó</t>
  </si>
  <si>
    <t>Fizetendő általános forgalmi adó</t>
  </si>
  <si>
    <t>Kamatkiadások</t>
  </si>
  <si>
    <t>Egyéb pénzügyi műveletek kiadásai</t>
  </si>
  <si>
    <t>Egyéb dologi kiadások</t>
  </si>
  <si>
    <t>Különféle befizetések és egyéb dologi kiadások</t>
  </si>
  <si>
    <t>Társadalombbiztosítási ellátások</t>
  </si>
  <si>
    <t>Családi támogatások</t>
  </si>
  <si>
    <t>Pénzbeli kárpótlások, kártérítések</t>
  </si>
  <si>
    <t>Betegséggel kapcsolatos (nem társadalombiztosítási) ellátások</t>
  </si>
  <si>
    <t>Foglalkoztatással, munkanélküliséggel kapcsolatos elltáások</t>
  </si>
  <si>
    <t>Lakhatással kapcsolatos ellátások</t>
  </si>
  <si>
    <t>Intézményi ellátottak pénzbeli juttatásai</t>
  </si>
  <si>
    <t>Egyéb nem intézményi ellátások</t>
  </si>
  <si>
    <t>K121</t>
  </si>
  <si>
    <t>K122</t>
  </si>
  <si>
    <t>K123</t>
  </si>
  <si>
    <t>K12</t>
  </si>
  <si>
    <t>K311</t>
  </si>
  <si>
    <t>K312</t>
  </si>
  <si>
    <t>K313</t>
  </si>
  <si>
    <t>K31</t>
  </si>
  <si>
    <t>K321</t>
  </si>
  <si>
    <t>K322</t>
  </si>
  <si>
    <t>K32</t>
  </si>
  <si>
    <t>K331</t>
  </si>
  <si>
    <t>K332</t>
  </si>
  <si>
    <t>K333</t>
  </si>
  <si>
    <t>K334</t>
  </si>
  <si>
    <t>K335</t>
  </si>
  <si>
    <t>K336</t>
  </si>
  <si>
    <t>K337</t>
  </si>
  <si>
    <t>K33</t>
  </si>
  <si>
    <t>K341</t>
  </si>
  <si>
    <t>K342</t>
  </si>
  <si>
    <t>K34</t>
  </si>
  <si>
    <t>K351</t>
  </si>
  <si>
    <t>K352</t>
  </si>
  <si>
    <t>K353</t>
  </si>
  <si>
    <t>K354</t>
  </si>
  <si>
    <t>K355</t>
  </si>
  <si>
    <t>K35</t>
  </si>
  <si>
    <t>K41</t>
  </si>
  <si>
    <t>K42</t>
  </si>
  <si>
    <t>K43</t>
  </si>
  <si>
    <t>K44</t>
  </si>
  <si>
    <t>K45</t>
  </si>
  <si>
    <t>K46</t>
  </si>
  <si>
    <t>K47</t>
  </si>
  <si>
    <t>K48</t>
  </si>
  <si>
    <t>K501</t>
  </si>
  <si>
    <t>K502</t>
  </si>
  <si>
    <t>K503</t>
  </si>
  <si>
    <t>K504</t>
  </si>
  <si>
    <t>K505</t>
  </si>
  <si>
    <t>K506</t>
  </si>
  <si>
    <t>K507</t>
  </si>
  <si>
    <t>K508</t>
  </si>
  <si>
    <t>K509</t>
  </si>
  <si>
    <t>K510</t>
  </si>
  <si>
    <t>K512</t>
  </si>
  <si>
    <t>K513</t>
  </si>
  <si>
    <t>Nemzetközi kötelezettségek</t>
  </si>
  <si>
    <t>Elvonások és befizetések</t>
  </si>
  <si>
    <t>Működési célú garancia- és kezességvállalásból származó kifizetés államháztartáson belülre</t>
  </si>
  <si>
    <t>Működési célú visszatérítendő támogatások, kölcsönök nyújtása államháztartáson belülre</t>
  </si>
  <si>
    <t>Működési célú visszatérítendő támogatások, kölcsönök törlesztése államháztartáson belülre</t>
  </si>
  <si>
    <t>Egyéb működési célú támogatások államháztartáson belülre</t>
  </si>
  <si>
    <t>Műkdési célú, garancia- és kezességvállalásból származó kifizetés államháztartáson kívülre</t>
  </si>
  <si>
    <t>Működési célú visszatérítendő támogatások, kölcsönök nyújtása államháztartáson kívülre</t>
  </si>
  <si>
    <t>Árkiegészítések, ártámogatások</t>
  </si>
  <si>
    <t>Kamattámogatások</t>
  </si>
  <si>
    <t>Egyéb működési célú támogatások államháztartáson kívülre</t>
  </si>
  <si>
    <t>Tartalék (általános)</t>
  </si>
  <si>
    <t>Tartalék (cél)</t>
  </si>
  <si>
    <t>Immateriális javak beszerzése, létesítése</t>
  </si>
  <si>
    <t>Ingatlanok beszerzése, létesítése</t>
  </si>
  <si>
    <t>Informatikai eszközök beszerzése, létesítése</t>
  </si>
  <si>
    <t>Egyéb tárgyi eszközök beszerzése, létesítése</t>
  </si>
  <si>
    <t>Részesedések beszerzése</t>
  </si>
  <si>
    <t>Meglévő részesedések növeléséhez kapcsolódó kiadások</t>
  </si>
  <si>
    <t>Beruházási célú előzetesen felszámított általános forgalmi adó</t>
  </si>
  <si>
    <t>Beruházások</t>
  </si>
  <si>
    <t>Informatikai eszközök felőjítása</t>
  </si>
  <si>
    <t>Egyéb tárgyi eszközök felújítása</t>
  </si>
  <si>
    <t>Felújítási célú előzetesen felszámított általános forgalmi adó</t>
  </si>
  <si>
    <t>Felhalmozási célú garancia- és kezességvállalásból származó kifizetés államháztartáson belülre</t>
  </si>
  <si>
    <t>Felhalmozási célú visszatérítendő támogatások, kölcsönök nyújtása államháztartáson belülre</t>
  </si>
  <si>
    <t>Felhalmozási célú visszatérítendő támogatások, kölcsönök törlesztése államháztartáson belülre</t>
  </si>
  <si>
    <t>Felhalmozási célú visszatérítendő támogatások, kölcsönök nyújtása államháztartáson kívülre</t>
  </si>
  <si>
    <t>Egyéb felhalmozási célú támogatások államháztartáson belülre</t>
  </si>
  <si>
    <t>Felhalmozási célú garancia- és kezességvállalásból származó kifizetés államháztartáson kívülre</t>
  </si>
  <si>
    <t>Lakástámogatás</t>
  </si>
  <si>
    <t>Egyéb felhalmozási célú támogatások államháztartáson kívülre</t>
  </si>
  <si>
    <t>Hosszú lejárítú hitelek, kölcsönök törlesztése</t>
  </si>
  <si>
    <t>Likviditási célú hitelek, kölcsönök törlesztése pénzügyi vállalkozásnak</t>
  </si>
  <si>
    <t>Rovid lejárítú hitelek, kölcsönök törlesztése</t>
  </si>
  <si>
    <t>Hitel-, kölcsöntörlesztés államháztartáson kívülre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</si>
  <si>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</si>
  <si>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</si>
  <si>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</si>
  <si>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</si>
  <si>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>Belföldi értékpapírok kiadásai</t>
  </si>
  <si>
    <t>Államháztartáson belüli megelőlegezések folyósítása</t>
  </si>
  <si>
    <t>Államháztartáson belüli megelőlegezések visszafizetése</t>
  </si>
  <si>
    <t>Központi, irányító szervi támogatások folyósítása</t>
  </si>
  <si>
    <t>Pénzeszközök betétként elhelyezése</t>
  </si>
  <si>
    <t>Pénzügyi lízing kiadásai</t>
  </si>
  <si>
    <t>Központi költségvetés sajátos finanszírozási kiadásai</t>
  </si>
  <si>
    <t>Belföldi finanszírozás kiadásai</t>
  </si>
  <si>
    <t>Forgatási célú, külföldi értékpapírok vásárlása</t>
  </si>
  <si>
    <t>Befektetési célú külföldi értékpapírok vásárlása</t>
  </si>
  <si>
    <t>Külföldi értékpapírok beváltása</t>
  </si>
  <si>
    <t>Külföldi hitelek, kölcsönök törlesztése</t>
  </si>
  <si>
    <t>Külföldi finanszírozás kiadásai</t>
  </si>
  <si>
    <t>Adóssághoz nem kapcsolódó szármzaékos ügyletek kiadásai</t>
  </si>
  <si>
    <t>K61</t>
  </si>
  <si>
    <t>K62</t>
  </si>
  <si>
    <t>K63</t>
  </si>
  <si>
    <t>K64</t>
  </si>
  <si>
    <t>K65</t>
  </si>
  <si>
    <t>K66</t>
  </si>
  <si>
    <t>K67</t>
  </si>
  <si>
    <t>K71</t>
  </si>
  <si>
    <t>K72</t>
  </si>
  <si>
    <t>K73</t>
  </si>
  <si>
    <t>K74</t>
  </si>
  <si>
    <t>K81</t>
  </si>
  <si>
    <t>K82</t>
  </si>
  <si>
    <t>K83</t>
  </si>
  <si>
    <t>K84</t>
  </si>
  <si>
    <t>K85</t>
  </si>
  <si>
    <t>K86</t>
  </si>
  <si>
    <t>K87</t>
  </si>
  <si>
    <t>K88</t>
  </si>
  <si>
    <t>K9111</t>
  </si>
  <si>
    <t>K9112</t>
  </si>
  <si>
    <t>K9113</t>
  </si>
  <si>
    <t>K911</t>
  </si>
  <si>
    <t>K9121</t>
  </si>
  <si>
    <t>K9122</t>
  </si>
  <si>
    <t>K9123</t>
  </si>
  <si>
    <t>K9124</t>
  </si>
  <si>
    <t>K912</t>
  </si>
  <si>
    <t>K913</t>
  </si>
  <si>
    <t>K914</t>
  </si>
  <si>
    <t>K915</t>
  </si>
  <si>
    <t>K916</t>
  </si>
  <si>
    <t>K917</t>
  </si>
  <si>
    <t>K918</t>
  </si>
  <si>
    <t>K91</t>
  </si>
  <si>
    <t>K921</t>
  </si>
  <si>
    <t>K922</t>
  </si>
  <si>
    <t>K923</t>
  </si>
  <si>
    <t>K924</t>
  </si>
  <si>
    <t>K92</t>
  </si>
  <si>
    <t>K93</t>
  </si>
  <si>
    <t>K1-K9</t>
  </si>
  <si>
    <t>Bevételek (Ft)</t>
  </si>
  <si>
    <t>Helyi önkormányzatok működésének általános támogatása</t>
  </si>
  <si>
    <t>Települési önkormányzatok egyes köznevelési feladatainak támogatása</t>
  </si>
  <si>
    <t>Települési önkormányzatok szociális és gyermekjóléti feladatainak támogatása</t>
  </si>
  <si>
    <t>Települési önkormányzatok kulturális feladatainak támogatása</t>
  </si>
  <si>
    <t>Működési célú központosított előirányzatok</t>
  </si>
  <si>
    <t>Helyi önkormányzatok kiegészítő támogatásai</t>
  </si>
  <si>
    <t>Önkormányzatok működési támogatásai</t>
  </si>
  <si>
    <t>Elvonások és befizetések bevételei</t>
  </si>
  <si>
    <t>Működési célú garancia és kezességvállalásból származó megtérülések államháztartáson belülről</t>
  </si>
  <si>
    <t>Működési célú visszatérítendő támogatások, kölcsönök visszatérülése államháztartáson belülről</t>
  </si>
  <si>
    <t>Működési célú visszatérítendő támogatások, kölcsönök igénybevétele államháztartáson belülről</t>
  </si>
  <si>
    <t>Egyéb működési célú támogatások bevételei államháztartáson belülről</t>
  </si>
  <si>
    <t>Magánszemélyek jövedelemadói</t>
  </si>
  <si>
    <t>Társaságok jövedelemadói</t>
  </si>
  <si>
    <t>Jövedelemadók</t>
  </si>
  <si>
    <t>Szociális hozzzájárulási adó és járulékok</t>
  </si>
  <si>
    <t>Bérhez és foglalkoztatáshoz kapcsolódó adók</t>
  </si>
  <si>
    <t>Vagyoni típusú adók</t>
  </si>
  <si>
    <t>Értékesítési és forgalmi adók</t>
  </si>
  <si>
    <t>Fogyasztási adók</t>
  </si>
  <si>
    <t>Pénzügyi monopóliumok nyereségét terhelő adók</t>
  </si>
  <si>
    <t>Gépjárműadók</t>
  </si>
  <si>
    <t>Egyéb áruhasználati és szolgáltatási adók</t>
  </si>
  <si>
    <t>Termékek és szolgáltatások adói</t>
  </si>
  <si>
    <t>Egyéb kzhatalmi bevételek</t>
  </si>
  <si>
    <t>Áru- és készletértékesítés ellenértéke</t>
  </si>
  <si>
    <t>Szolgáltatások ellenértéke</t>
  </si>
  <si>
    <t>Közvetített szolgáltatások ellenértéke</t>
  </si>
  <si>
    <t>Tulajdonosi bevételek</t>
  </si>
  <si>
    <t>Ellátási díjak</t>
  </si>
  <si>
    <t>Kiszámlázott általános forgalmi adó</t>
  </si>
  <si>
    <t>Kamatbevételek</t>
  </si>
  <si>
    <t>Egyéb pénzügyi műveletek bevételei</t>
  </si>
  <si>
    <t>Egyéb működési bevételek</t>
  </si>
  <si>
    <t>Működési célú garancia- és kezességvállalásból származó megtérülések államháztartáson kívülről</t>
  </si>
  <si>
    <t>Működési célú visszatérítendő támogatások, kölcsönök visszatérülése államháztartáson kívülről</t>
  </si>
  <si>
    <t>Egyéb működési célú átvett pénzeszközök</t>
  </si>
  <si>
    <t>Felhalmozási célú önkormányzati támogatások</t>
  </si>
  <si>
    <t>Felhalmozási célú garancia- és kezességvállalásból származó megtérülések államháztartáson belülről</t>
  </si>
  <si>
    <t>Felhalmozási célú visszatérítendő támogatások, kölcsönök visszatérülése államháztartáson belülről</t>
  </si>
  <si>
    <t>Felhalmozási célú visszatérítendő támogatások, kölcsönök igénybevétele államháztartáson belülről</t>
  </si>
  <si>
    <t>Egyéb felhalmozási célú támogatások bevételei államháztartáson belülről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</si>
  <si>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</si>
  <si>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</si>
  <si>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</si>
  <si>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</si>
  <si>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Részesedéksek megszűnéséhez kapcsolódó bevételek</t>
  </si>
  <si>
    <t>Felhalmozási célú garancia- és kezességvállalásból szármaó megtérülések államháztartáson kívülről</t>
  </si>
  <si>
    <t>Felhalmozási célú visszatérítendő támogatások, kölcsönök visszatérülése államháztartáson kívülről</t>
  </si>
  <si>
    <t>Egyéb felhalmozási célút átvett pénzeszközök</t>
  </si>
  <si>
    <t>Felhalmozási célút átvett pénzeszközök</t>
  </si>
  <si>
    <t>Hosszú lejárítú hitelek, kölcsönök felvétele</t>
  </si>
  <si>
    <t>Likviditási célú hitelek, kölcsönök felvétele pénzügyi vállalkozástól</t>
  </si>
  <si>
    <t>Rövid lejáratú hitelek, kölcsönök felvétele</t>
  </si>
  <si>
    <t>Hitel-,kölcsönfelvétel államháztartáson kívülről</t>
  </si>
  <si>
    <t>Forgatási célú belföldi értékpapírok beváltása, értékesítése</t>
  </si>
  <si>
    <t>Forgatási célú belföldi értékpapírok kibocsátása</t>
  </si>
  <si>
    <t>Befektetési célú belföldi értékpapírok beváltása , értékesítése</t>
  </si>
  <si>
    <t>Befektetési célú belföldi értékpapírok kibocsátása</t>
  </si>
  <si>
    <t>Belföldi értékpapírok bevételei</t>
  </si>
  <si>
    <t>Előző év költségvetési maradványának igénybevétele MŰKÖDÉSRE</t>
  </si>
  <si>
    <t>Előző év költségvetési maradványának igénybevétele FELHALMOZÁSRA</t>
  </si>
  <si>
    <t>Előző év vállalkozási maradványának igénybevétele MŰKÖDÉSRE</t>
  </si>
  <si>
    <t>Előző év vállalkozási maradványának igénybevétele FELHALMOZÁSRA</t>
  </si>
  <si>
    <t>Maradvány igénybevétele</t>
  </si>
  <si>
    <t>Államháztartáson belüli megelőlegezések</t>
  </si>
  <si>
    <t>Államháztartáson belüli megelőlegezések törlesztése</t>
  </si>
  <si>
    <t>Betétek megszüntetése</t>
  </si>
  <si>
    <t>Központi költségvetés sajátos finanszírozási bevételei</t>
  </si>
  <si>
    <t>Belföldi finanszírozás bevételei</t>
  </si>
  <si>
    <t>Forgatási célú külföldi értékpapírok beváltása, értékesítése</t>
  </si>
  <si>
    <t>Befektetési célú külföldi értékpapírok beváltása, értékesítése</t>
  </si>
  <si>
    <t>Külföldi értékpapírok kibocsátása</t>
  </si>
  <si>
    <t>Külföldi hitelek, kölcsönök felvétele</t>
  </si>
  <si>
    <t>Külföldi finanszírozás bevételei</t>
  </si>
  <si>
    <t>Adóssághoz nem kapcsolódó származékos ügyletek bevételei</t>
  </si>
  <si>
    <t>B111</t>
  </si>
  <si>
    <t>B112</t>
  </si>
  <si>
    <t>B113</t>
  </si>
  <si>
    <t>B114</t>
  </si>
  <si>
    <t>B115</t>
  </si>
  <si>
    <t>B116</t>
  </si>
  <si>
    <t>B11</t>
  </si>
  <si>
    <t>B12</t>
  </si>
  <si>
    <t>B13</t>
  </si>
  <si>
    <t>B14</t>
  </si>
  <si>
    <t>B15</t>
  </si>
  <si>
    <t>B16</t>
  </si>
  <si>
    <t>B311</t>
  </si>
  <si>
    <t>B312</t>
  </si>
  <si>
    <t>B31</t>
  </si>
  <si>
    <t>B32</t>
  </si>
  <si>
    <t>B33</t>
  </si>
  <si>
    <t>B34</t>
  </si>
  <si>
    <t>B351</t>
  </si>
  <si>
    <t>B352</t>
  </si>
  <si>
    <t>B353</t>
  </si>
  <si>
    <t>B354</t>
  </si>
  <si>
    <t>B355</t>
  </si>
  <si>
    <t>B35</t>
  </si>
  <si>
    <t>B36</t>
  </si>
  <si>
    <t>B401</t>
  </si>
  <si>
    <t>B402</t>
  </si>
  <si>
    <t>B403</t>
  </si>
  <si>
    <t>B404</t>
  </si>
  <si>
    <t>B405</t>
  </si>
  <si>
    <t>B406</t>
  </si>
  <si>
    <t>B407</t>
  </si>
  <si>
    <t>B408</t>
  </si>
  <si>
    <t>B409</t>
  </si>
  <si>
    <t>B410</t>
  </si>
  <si>
    <t>B61</t>
  </si>
  <si>
    <t>B62</t>
  </si>
  <si>
    <t>B21</t>
  </si>
  <si>
    <t>B22</t>
  </si>
  <si>
    <t>B23</t>
  </si>
  <si>
    <t>B24</t>
  </si>
  <si>
    <t>B25</t>
  </si>
  <si>
    <t>B51</t>
  </si>
  <si>
    <t>B52</t>
  </si>
  <si>
    <t>B53</t>
  </si>
  <si>
    <t>B54</t>
  </si>
  <si>
    <t>B55</t>
  </si>
  <si>
    <t>B71</t>
  </si>
  <si>
    <t>B72</t>
  </si>
  <si>
    <t>B73</t>
  </si>
  <si>
    <t>B8111</t>
  </si>
  <si>
    <t>B8112</t>
  </si>
  <si>
    <t>B8113</t>
  </si>
  <si>
    <t>B811</t>
  </si>
  <si>
    <t>B8121</t>
  </si>
  <si>
    <t>B8122</t>
  </si>
  <si>
    <t>B8123</t>
  </si>
  <si>
    <t>B8124</t>
  </si>
  <si>
    <t>B812</t>
  </si>
  <si>
    <t>B8131</t>
  </si>
  <si>
    <t>B8132</t>
  </si>
  <si>
    <t>B813</t>
  </si>
  <si>
    <t>B814</t>
  </si>
  <si>
    <t>B815</t>
  </si>
  <si>
    <t>B816</t>
  </si>
  <si>
    <t>B817</t>
  </si>
  <si>
    <t>B818</t>
  </si>
  <si>
    <t>B81</t>
  </si>
  <si>
    <t>B821</t>
  </si>
  <si>
    <t>B822</t>
  </si>
  <si>
    <t>B823</t>
  </si>
  <si>
    <t>B824</t>
  </si>
  <si>
    <t>B82</t>
  </si>
  <si>
    <t>B83</t>
  </si>
  <si>
    <t>B1-B8</t>
  </si>
  <si>
    <t>Működési és felhalmozási célú bevételi és kiadási előirányzatok (Ft)</t>
  </si>
  <si>
    <t>BEVÉTELEK</t>
  </si>
  <si>
    <t>KIADÁSOK</t>
  </si>
  <si>
    <t>MŰKÖDÉST SZOLGÁLÓ BEVÉTELEK</t>
  </si>
  <si>
    <t>MŰKÖDÉSI KIADÁSOK</t>
  </si>
  <si>
    <t>Eredeti</t>
  </si>
  <si>
    <t>I. Módosítás</t>
  </si>
  <si>
    <t>II. Módosítás</t>
  </si>
  <si>
    <t>Előző évi pénzmaradvány igénybevétele</t>
  </si>
  <si>
    <t>Intézményfinanszírozás</t>
  </si>
  <si>
    <t>Munkaadókat terhelő járulékok</t>
  </si>
  <si>
    <t>Egyéb működési kiadások</t>
  </si>
  <si>
    <t>MŰKÖDÉSI BEVÉTELEK ÖSSZESEN</t>
  </si>
  <si>
    <t>MŰKÖDÉSI KIADÁSOK ÖSSZESEN</t>
  </si>
  <si>
    <t>FELHALMOZÁST SZOLGÁLÓ BEVÉTELEK</t>
  </si>
  <si>
    <t>FELHALMOZÁSI KIADÁSOK</t>
  </si>
  <si>
    <t>Felhalmozási célú átvett pénzeszkközök</t>
  </si>
  <si>
    <t>Beruházási kiadások előzetes ÁFÁ-ja</t>
  </si>
  <si>
    <t>Felújítási kiadások</t>
  </si>
  <si>
    <t>Felújítási kiadások előzetes ÁFÁ-ja</t>
  </si>
  <si>
    <t>Egyéb felhalmozási kiadások</t>
  </si>
  <si>
    <t>FELHALMOZÁSI BEVÉTELEK ÖSSZESEN</t>
  </si>
  <si>
    <t>FELHALMOZÁSI KIADÁSOK ÖSSZESEN</t>
  </si>
  <si>
    <t>BEVÉTELEK MINDÖSSZESEN</t>
  </si>
  <si>
    <t>KIADÁSOK MINDÖSSZESEN</t>
  </si>
  <si>
    <t>B65</t>
  </si>
  <si>
    <t>Teljesítés</t>
  </si>
  <si>
    <t>Teljesítés %</t>
  </si>
  <si>
    <t>Ingatlanok felújítása</t>
  </si>
  <si>
    <t>2017. ÉVI KÖLTSÉGVETÉS VÉGREHAJTÁSA</t>
  </si>
  <si>
    <t>általános forgalmi adó visszatérítése</t>
  </si>
  <si>
    <t>2017. ÉVI KÖLTSÉGVETÉS VÉGREHAJTÁS</t>
  </si>
  <si>
    <t>Foglalkoztatottak létszáma (fő)</t>
  </si>
  <si>
    <t>Megnevezés</t>
  </si>
  <si>
    <t>MINDÖSSZESEN</t>
  </si>
  <si>
    <t>főjegyző, jegyző, aljegyző, címzetes főjegyző, körjegyző</t>
  </si>
  <si>
    <t>I.  besorolási osztály összesen</t>
  </si>
  <si>
    <t>II.  besorolási osztály összesen</t>
  </si>
  <si>
    <t>III.  besorolási osztály összesen</t>
  </si>
  <si>
    <t>KÖZTISZTVISELŐK, KORMÁNYTISZTVISELŐK ÖSSZESEN</t>
  </si>
  <si>
    <t>igazgató (főigazgató), igazgatóhelyettes (főigazgató-helyettes)</t>
  </si>
  <si>
    <t>főosztályvezető, főosztályvezető-helyettes, osztályvezető, ügykezelő osztályvezető, további vezető</t>
  </si>
  <si>
    <t>főtanácsos, főmunkatárs, tanácsos, munkatárs</t>
  </si>
  <si>
    <t>"A", "B" fizetési  osztály összesen</t>
  </si>
  <si>
    <t>"C", "D" fizetési osztály  összesen</t>
  </si>
  <si>
    <t>"E"-"J"  fizetési  osztály  összesen</t>
  </si>
  <si>
    <t>kutató, felsőoktatásban oktató</t>
  </si>
  <si>
    <t xml:space="preserve">KÖZALKALMAZOTTAK ÖSSZESEN </t>
  </si>
  <si>
    <t>fizikai alkalmazott,
a költségvetési szerveknél foglalkoztatott egyéb munkavállaló  (fizikai alkalmazott)</t>
  </si>
  <si>
    <t>ösztöndíjas foglalkoztatott</t>
  </si>
  <si>
    <t>közfoglalkoztatott</t>
  </si>
  <si>
    <t xml:space="preserve">EGYÉB BÉRRENDSZER ÖSSZESEN </t>
  </si>
  <si>
    <t>polgármester, főpolgármester</t>
  </si>
  <si>
    <t>helyi önkormányzati képviselő-testület tagja, megyei közgyűlés tagja</t>
  </si>
  <si>
    <t>alpolgármester, főpolgármester-helyettes, megyei közgyűlés elnöke</t>
  </si>
  <si>
    <t xml:space="preserve">VÁLASZTOTT TISZTSÉGVISELŐK ÖSSZESEN </t>
  </si>
  <si>
    <t xml:space="preserve">KÖLTSÉGVETÉSI ENGEDÉLYEZETT LÉTSZÁMKERETBE TARTOZÓ FOGLALKOZTATOTTAK LÉTSZÁMA MINDÖSSZESEN </t>
  </si>
  <si>
    <t xml:space="preserve">prémiumévek programról és a különleges foglalkoztatási állományról szóló 2004. évi CXXII. törvény alapján foglalkoztatott prémiumévesek </t>
  </si>
  <si>
    <t>prémiumévek programról és a különleges foglalkoztatási állományról szóló 2004. évi CXXII. törvény alapján foglalkoztatott különleges foglalkoztatási állományba helyezettek létszáma</t>
  </si>
  <si>
    <t>ösztöndíjas foglalkoztatottak (Pftv, illetve Magyar Közigazgatási Ösztöndíjról szóló 228/2011. (X. 28.) Korm. rendelet)</t>
  </si>
  <si>
    <t>munkaerőpiactól tartósan távol lévő személyek</t>
  </si>
  <si>
    <t>KÖLTSÉGVETÉSI ENGEDÉLYEZETT LÉTSZÁMKERETBE NEM TARTOZÓ FOGLALKOZTATOTTAK LÉTSZÁMA AZ IDŐSZAK VÉGÉN ÖSSZESEN (=80+…+86)</t>
  </si>
  <si>
    <t>Pedagógus I.</t>
  </si>
  <si>
    <t>Pedagógus II.</t>
  </si>
  <si>
    <t>Pedagógus (magasabb) vezetői megbízással</t>
  </si>
  <si>
    <t>Pénzmaradvány (Ft)</t>
  </si>
  <si>
    <t>Összesen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</si>
  <si>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</si>
  <si>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</si>
  <si>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</si>
  <si>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</si>
  <si>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</si>
  <si>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</si>
  <si>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</si>
  <si>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05        Vállalkozási tevékenység költségvetési bevételei</t>
  </si>
  <si>
    <t>06        Vállalkozási tevékenység költségvetési kiadásai</t>
  </si>
  <si>
    <t>III        Vállalkozási tevékenység költségvetési egyenlege (=05-06)</t>
  </si>
  <si>
    <t>07        Vállalkozási tevékenység finanszírozási bevételei</t>
  </si>
  <si>
    <t>08        Vállalkozási tevékenység finanszírozási kiadásai</t>
  </si>
  <si>
    <t>IV        Vállalkozási tevékenység finanszírozási egyenlege (=07-08)</t>
  </si>
  <si>
    <t>B)        Vállalkozási tevékenység maradványa (=±III±IV)</t>
  </si>
  <si>
    <t>C)        Összes maradvány (=A+B)</t>
  </si>
  <si>
    <t>D)        Alaptevékenység kötelezettségvállalással terhelt maradványa</t>
  </si>
  <si>
    <t>E)        Alaptevékenység szabad maradványa (=A-D)</t>
  </si>
  <si>
    <t>F)        Vállalkozási tevékenységet terhelő befizetési kötelezettség (=B*0,1)</t>
  </si>
  <si>
    <t>G)        Vállalkozási tevékenység felhasználható maradványa (=B-F)</t>
  </si>
  <si>
    <t>Ebből irányító szerv által elvonásra kerül</t>
  </si>
  <si>
    <t>EREDMÉNYKIMUTATÁS (EFT)</t>
  </si>
  <si>
    <t xml:space="preserve">Előző időszak (2016. év) </t>
  </si>
  <si>
    <t xml:space="preserve">Tárgyidőszak (2017. év) </t>
  </si>
  <si>
    <t>01        Közhatalmi eredményszemléletű bevételek</t>
  </si>
  <si>
    <t>02        Eszközök és szolgáltatások értékesítése nettó  eredményszemléletű bevételei</t>
  </si>
  <si>
    <t>03        Tevékenység egyéb nettó eredményszemléletű bevételei</t>
  </si>
  <si>
    <t>I        Tevékenység nettó eredményszemléletű bevétele (=01+02+03) (04=01+02+03)</t>
  </si>
  <si>
    <t>04        Saját termelésű készletek állományváltozása</t>
  </si>
  <si>
    <t>05        Saját előállítású eszközök aktivált értéke</t>
  </si>
  <si>
    <t>II        Aktivált saját teljesítmények értéke (=±04+05) (07=±05+06)</t>
  </si>
  <si>
    <t>06        Központi működési célú támogatások eredményszemléletű bevételei</t>
  </si>
  <si>
    <t>07        Egyéb működési célú támogatások eredményszemléletű bevételei</t>
  </si>
  <si>
    <t>08       Felhalmozási célú támogatások eredményszemléletű bevételei</t>
  </si>
  <si>
    <t>09        Különféle egyéb eredményszemléletű bevételek</t>
  </si>
  <si>
    <t>III        Egyéb eredményszemléletű bevételek (=06+07+08) (11=08+09+10)</t>
  </si>
  <si>
    <t>09        Anyagköltség</t>
  </si>
  <si>
    <t>10        Igénybe vett szolgáltatások értéke</t>
  </si>
  <si>
    <t>11        Eladott áruk beszerzési értéke</t>
  </si>
  <si>
    <t>12        Eladott (közvetített) szolgáltatások értéke</t>
  </si>
  <si>
    <t>IV        Anyagjellegű ráfordítások (=09+10+11+12) (16=12+...+15)</t>
  </si>
  <si>
    <t>13        Bérköltség</t>
  </si>
  <si>
    <t>14        Személyi jellegű egyéb kifizetések</t>
  </si>
  <si>
    <t>15        Bérjárulékok</t>
  </si>
  <si>
    <t>V        Személyi jellegű ráfordítások (=13+14+15) (20=17+...+19)</t>
  </si>
  <si>
    <t>VI        Értékcsökkenési leírás</t>
  </si>
  <si>
    <t>VII        Egyéb ráfordítások</t>
  </si>
  <si>
    <t>A) TEVÉKENYSÉGEK EREDMÉNYE (=I±II+III-IV-V-VI-VII) (23=04±07+11-(16+20+21+22))</t>
  </si>
  <si>
    <t>16        Kapott (járó) osztalék és részesedés</t>
  </si>
  <si>
    <t>17        Kapott (járó) kamatok és kamatjellegű eredményszemléletű bevételek</t>
  </si>
  <si>
    <t>18        Pénzügyi műveletek egyéb eredményszemléletű bevételei (&gt;=18a) (26&gt;=27)</t>
  </si>
  <si>
    <t>18a        - ebből: árfolyamnyereség</t>
  </si>
  <si>
    <t>VIII        Pénzügyi műveletek eredményszemléletű bevételei (=16+17+18) (28=24+...+26)</t>
  </si>
  <si>
    <t>19        Fizetendő kamatok és kamatjellegű ráfordítások</t>
  </si>
  <si>
    <t>20        Részesedések, értékpapírok, pénzeszközök értékvesztése</t>
  </si>
  <si>
    <t>21        Pénzügyi műveletek egyéb ráfordításai (&gt;=21a) (31&gt;=32)</t>
  </si>
  <si>
    <t>21a        - ebből: árfolyamveszteség</t>
  </si>
  <si>
    <t>IX        Pénzügyi műveletek ráfordításai (=19+20+21) (33=29+...+31)</t>
  </si>
  <si>
    <t>B)        PÉNZÜGYI MŰVELETEK EREDMÉNYE (=VIII-IX) (34=28-33)</t>
  </si>
  <si>
    <t>C)        MÉRLEG SZERINTI EREDMÉNY (=±A±B)</t>
  </si>
  <si>
    <t xml:space="preserve">X.  Rendkívüli eredményszemléletű bevételek </t>
  </si>
  <si>
    <t>XI. Rendkívüli ráfordítások</t>
  </si>
  <si>
    <t>D) Rendkívüli eredmény</t>
  </si>
  <si>
    <t>Szokásos eredmény</t>
  </si>
  <si>
    <t>MÉRLEG (EFT)</t>
  </si>
  <si>
    <t>Előző  időszak (2016. év)</t>
  </si>
  <si>
    <t>Tárgyidőszak (2017.év)</t>
  </si>
  <si>
    <t>ESZKÖZÖK</t>
  </si>
  <si>
    <t>A/I/1     Vagyoni értékű jogok</t>
  </si>
  <si>
    <t>A/I/2        Szellemi termékek</t>
  </si>
  <si>
    <t>A/I/3        Immateriális javak értékhelyesbítése</t>
  </si>
  <si>
    <t xml:space="preserve">A/I        Immateriális javak </t>
  </si>
  <si>
    <t>A/II/1        Ingatlanok és a kapcsolódó vagyoni értékű jogok</t>
  </si>
  <si>
    <t>A/II/2        Gépek, berendezések, felszerelések, járművek</t>
  </si>
  <si>
    <t>A/II/3        Tenyészállatok</t>
  </si>
  <si>
    <t>A/II/4        Beruházások, felújítások</t>
  </si>
  <si>
    <t>A/II/5        Tárgyi eszközök értékhelyesbítése</t>
  </si>
  <si>
    <t xml:space="preserve">A/II        Tárgyi eszközök </t>
  </si>
  <si>
    <t xml:space="preserve">A/III/1        Tartós részesedések </t>
  </si>
  <si>
    <t xml:space="preserve">A/III/2        Tartós hitelviszonyt megtestesítő értékpapírok </t>
  </si>
  <si>
    <t>A/III/3        Befektetett pénzügyi eszközök értékhelyesbítése</t>
  </si>
  <si>
    <t xml:space="preserve">A/III        Befektetett pénzügyi eszközök </t>
  </si>
  <si>
    <t>A/IV/1        Koncesszióba, vagyonkezelésbe adott eszközök</t>
  </si>
  <si>
    <t>A/IV/2        Koncesszióba, vagyonkezelésbe adott eszközök értékhelyesbítése</t>
  </si>
  <si>
    <t>A/IV        Koncesszióba, vagyonkezelésbe adott eszközök</t>
  </si>
  <si>
    <t xml:space="preserve">A)        NEMZETI VAGYONBA TARTOZÓ BEFEKTETETT ESZKÖZÖK </t>
  </si>
  <si>
    <t>B/I/1        Vásárolt készletek</t>
  </si>
  <si>
    <t>B/I/2        Átsorolt, követelés fejében átvett készletek</t>
  </si>
  <si>
    <t>B/I/3        Egyéb készletek</t>
  </si>
  <si>
    <t>B/I/4        Befejezetlen termelés, félkész termékek, késztermékek</t>
  </si>
  <si>
    <t>B/I/5        Növendék-, hízó és egyéb állatok</t>
  </si>
  <si>
    <t>B/I        Készletek</t>
  </si>
  <si>
    <t>B/II/1        Nem tartós részesedések</t>
  </si>
  <si>
    <t xml:space="preserve">B/II/2        Forgatási célú hitelviszonyt megtestesítő értékpapírok </t>
  </si>
  <si>
    <t>B/II/2a        - ebből: kárpótlási jegyek</t>
  </si>
  <si>
    <t>B/II/2b        - ebből: kincstárjegyek</t>
  </si>
  <si>
    <t>B/II/2c        - ebből: államkötvények</t>
  </si>
  <si>
    <t>B/II/2d        - ebből: helyi önkormányzatok kötvényei</t>
  </si>
  <si>
    <t>B/II/2e        - ebből: befektetési jegyek</t>
  </si>
  <si>
    <t xml:space="preserve">B/II        Értékpapírok </t>
  </si>
  <si>
    <t>B)        NEMZETI VAGYONBA TARTOZÓ FORGÓESZKÖZÖK</t>
  </si>
  <si>
    <t>C/I        Hosszú lejáratú betétek</t>
  </si>
  <si>
    <t>C/II        Pénztárak, csekkek, betétkönyvek</t>
  </si>
  <si>
    <t>C/III        Forintszámlák</t>
  </si>
  <si>
    <t>C/IV        Devizaszámlák</t>
  </si>
  <si>
    <t>C/V        Idegen pénzeszközök</t>
  </si>
  <si>
    <t xml:space="preserve">C)        PÉNZESZKÖZÖK </t>
  </si>
  <si>
    <t xml:space="preserve">D/I/1        Költségvetési évben esedékes követelések működési célú támogatások bevételeire államháztartáson belülről </t>
  </si>
  <si>
    <t xml:space="preserve">D/I/2        Költségvetési évben esedékes követelések felhalmozási célú támogatások bevételeire államháztartáson belülről </t>
  </si>
  <si>
    <t>D/I/3        Költségvetési évben esedékes követelések közhatalmi bevételre</t>
  </si>
  <si>
    <t>D/I/4        Költségvetési évben esedékes követelések működési bevételre</t>
  </si>
  <si>
    <t>D/I/5        Költségvetési évben esedékes követelések felhalmozási bevételre</t>
  </si>
  <si>
    <t xml:space="preserve">D/I/6        Költségvetési évben esedékes követelések működési célú átvett pénzeszközre </t>
  </si>
  <si>
    <t xml:space="preserve">D/I/7        Költségvetési évben esedékes követelések felhalmozási célú átvett pénzeszközre </t>
  </si>
  <si>
    <t xml:space="preserve">D/I/8        Költségvetési évben esedékes követelések finanszírozási bevételekre </t>
  </si>
  <si>
    <t xml:space="preserve">D/I        Költségvetési évben esedékes követelések </t>
  </si>
  <si>
    <t xml:space="preserve">D/II/1        Költségvetési évet követően esedékes követelések működési célú támogatások bevételeire államháztartáson belülről </t>
  </si>
  <si>
    <t xml:space="preserve">D/II/2        Költségvetési évet követően esedékes követelések felhalmozási célú támogatások bevételeire államháztartáson belülről </t>
  </si>
  <si>
    <t>D/II/3        Költségvetési évet követően esedékes követelések közhatalmi bevételre</t>
  </si>
  <si>
    <t>D/II/4        Költségvetési évet követően esedékes követelések működési bevételre</t>
  </si>
  <si>
    <t>D/II/5        Költségvetési évet követően esedékes követelések felhalmozási bevételre</t>
  </si>
  <si>
    <t xml:space="preserve">D/II/6        Költségvetési évet követően esedékes követelések működési célú átvett pénzeszközre </t>
  </si>
  <si>
    <t xml:space="preserve">D/II/7        Költségvetési évet követően esedékes követelések felhalmozási célú átvett pénzeszközre </t>
  </si>
  <si>
    <t xml:space="preserve">D/II/8        Költségvetési évet követően esedékes követelések finanszírozási bevételekre </t>
  </si>
  <si>
    <t xml:space="preserve">D/II        Költségvetési évet követően esedékes követelések </t>
  </si>
  <si>
    <t xml:space="preserve">D/III/1        Adott előlegek </t>
  </si>
  <si>
    <t>D/III/1a        - ebből: immateriális javakra adott előlegek</t>
  </si>
  <si>
    <t>D/III/1b        - ebből: beruházásokra adott előlegek</t>
  </si>
  <si>
    <t>D/III/1c        - ebből: készletekre adott előlegek</t>
  </si>
  <si>
    <t>D/III/1d        - ebből: foglalkoztatottaknak adott előlegek</t>
  </si>
  <si>
    <t>D/III/1e        - ebből: egyéb adott előlegek</t>
  </si>
  <si>
    <t>D/III/2        Továbbadási célból folyósított támogatások, ellátások elszámolása</t>
  </si>
  <si>
    <t>D/III/3        Más által beszedett bevételek elszámolása</t>
  </si>
  <si>
    <t>D/III/4        Forgótőke elszámolása</t>
  </si>
  <si>
    <t>D/III/5        Vagyonkezelésbe adott eszközökkel kapcsolatos visszapótlási követelés elszámolása</t>
  </si>
  <si>
    <t>D/III/6        Nem társadalombiztosítás pénzügyi alapjait terhelő kifizetett ellátások megtérítésének elszámolása</t>
  </si>
  <si>
    <t>D/III/7        Folyósított, megelőlegezett társadalombiztosítási és családtámogatási ellátások elszámolása</t>
  </si>
  <si>
    <t xml:space="preserve">D/III        Követelés jellegű sajátos elszámolások </t>
  </si>
  <si>
    <t xml:space="preserve">D)        KÖVETELÉSEK </t>
  </si>
  <si>
    <t>E)        EGYÉB SAJÁTOS ESZKÖZOLDALI ELSZÁMOLÁSOK</t>
  </si>
  <si>
    <t>F/1        Eredményszemléletű bevételek aktív időbeli elhatárolása</t>
  </si>
  <si>
    <t>F/2        Költségek, ráfordítások aktív időbeli elhatárolása</t>
  </si>
  <si>
    <t>F/3        Halasztott ráfordítások</t>
  </si>
  <si>
    <t>F)        AKTÍV IDŐBELI ELHATÁROLÁSOK</t>
  </si>
  <si>
    <t xml:space="preserve">ESZKÖZÖK ÖSSZESEN </t>
  </si>
  <si>
    <t>FORRÁSOK</t>
  </si>
  <si>
    <t>G/I        Nemzeti vagyon induláskori értéke</t>
  </si>
  <si>
    <t>G/II        Nemzeti vagyon változásai</t>
  </si>
  <si>
    <t>G/III        Egyéb eszközök induláskori értéke és változásai</t>
  </si>
  <si>
    <t>G/IV        Felhalmozott eredmény</t>
  </si>
  <si>
    <t>G/V        Eszközök értékhelyesbítésének forrása</t>
  </si>
  <si>
    <t>G/VI        Mérleg szerinti eredmény</t>
  </si>
  <si>
    <t xml:space="preserve">G)        SAJÁT TŐKE </t>
  </si>
  <si>
    <t>H/I/1        Költségvetési évben esedékes kötelezettségek személyi juttatásokra</t>
  </si>
  <si>
    <t>H/I/2        Költségvetési évben esedékes kötelezettségek munkaadókat terhelő járulékokra és szociális hozzájárulási adóra</t>
  </si>
  <si>
    <t>H/I/3        Költségvetési évben esedékes kötelezettségek dologi kiadásokra</t>
  </si>
  <si>
    <t>H/I/4        Költségvetési évben esedékes kötelezettségek ellátottak pénzbeli juttatásaira</t>
  </si>
  <si>
    <t xml:space="preserve">H/I/5        Költségvetési évben esedékes kötelezettségek egyéb működési célú kiadásokra </t>
  </si>
  <si>
    <t>H/I/6        Költségvetési évben esedékes kötelezettségek beruházásokra</t>
  </si>
  <si>
    <t>H/I/7        Költségvetési évben esedékes kötelezettségek felújításokra</t>
  </si>
  <si>
    <t xml:space="preserve">H/I/8        Költségvetési évben esedékes kötelezettségek egyéb felhalmozási célú kiadásokra </t>
  </si>
  <si>
    <t xml:space="preserve">H/I/9        Költségvetési évben esedékes kötelezettségek finanszírozási kiadásokra </t>
  </si>
  <si>
    <t xml:space="preserve">H/I        Költségvetési évben esedékes kötelezettségek </t>
  </si>
  <si>
    <t>H/II/1        Költségvetési évet követően esedékes kötelezettségek személyi juttatásokra</t>
  </si>
  <si>
    <t>H/II/2        Költségvetési évet követően esedékes kötelezettségek munkaadókat terhelő járulékokra és szociális hozzájárulási adóra</t>
  </si>
  <si>
    <t>H/II/3        Költségvetési évet követően esedékes kötelezettségek dologi kiadásokra</t>
  </si>
  <si>
    <t>H/II/4        Költségvetési évet követően esedékes kötelezettségek ellátottak pénzbeli juttatásaira</t>
  </si>
  <si>
    <t xml:space="preserve">H/II/5        Költségvetési évet követően esedékes kötelezettségek egyéb működési célú kiadásokra </t>
  </si>
  <si>
    <t>H/II/6        Költségvetési évet követően esedékes kötelezettségek beruházásokra</t>
  </si>
  <si>
    <t>H/II/7        Költségvetési évet követően esedékes kötelezettségek felújításokra</t>
  </si>
  <si>
    <t xml:space="preserve">H/II/8        Költségvetési évet követően esedékes kötelezettségek egyéb felhalmozási célú kiadásokra </t>
  </si>
  <si>
    <t xml:space="preserve">H/II/9        Költségvetési évet követően esedékes kötelezettségek finanszírozási kiadásokra </t>
  </si>
  <si>
    <t xml:space="preserve">H/II        Költségvetési évet követően esedékes kötelezettségek </t>
  </si>
  <si>
    <t>H/III/1        Kapott előlegek</t>
  </si>
  <si>
    <t>H/III/2        Továbbadási célból folyósított támogatások, ellátások elszámolása</t>
  </si>
  <si>
    <t>H/III/3        Más szervezetet megillető bevételek elszámolása</t>
  </si>
  <si>
    <t>H/III/4        Forgótőke elszámolása (Kincstár)</t>
  </si>
  <si>
    <t>H/III/5        Vagyonkezelésbe vett eszközökkel kapcsolatos visszapótlási kötelezettség elszámolása</t>
  </si>
  <si>
    <t>H/III/6        Nem társadalombiztosítás pénzügyi alapjait terhelő kifizetett ellátások megtérítésének elszámolása</t>
  </si>
  <si>
    <t>H/III/7        Munkáltató által korengedményes nyugdíjhoz megfizetett hozzájárulás elszámolása</t>
  </si>
  <si>
    <t>H/III/8        Letétre, megőrzésre, fedezetkezelésre átvett pénzeszközök, biztosítékok</t>
  </si>
  <si>
    <t xml:space="preserve">H/III        Kötelezettség jellegű sajátos elszámolások </t>
  </si>
  <si>
    <t xml:space="preserve">H)        KÖTELEZETTSÉGEK </t>
  </si>
  <si>
    <t>I)        KINCSTÁRI SZÁMLAVEZETÉSSEL KAPCSOLATOS ELSZÁMOLÁSOK</t>
  </si>
  <si>
    <t>J/1        Eredményszemléletű bevételek passzív időbeli elhatárolása</t>
  </si>
  <si>
    <t>J/2        Költségek, ráfordítások passzív időbeli elhatárolása</t>
  </si>
  <si>
    <t>J/3        Halasztott eredményszemléletű bevételek</t>
  </si>
  <si>
    <t>J)        PASSZÍV IDŐBELI ELHATÁROLÁSOK</t>
  </si>
  <si>
    <t xml:space="preserve">FORRÁSOK ÖSSZESEN </t>
  </si>
  <si>
    <t>Gördülő tervezés</t>
  </si>
  <si>
    <t>2017 Eredeti ei.</t>
  </si>
  <si>
    <t>2017 Módosított  ei. II.</t>
  </si>
  <si>
    <t>2017 Mód. ei. II.</t>
  </si>
  <si>
    <t>2018.   évi ei.</t>
  </si>
  <si>
    <t>2019.   évi ei.</t>
  </si>
  <si>
    <t>2020.   évi ei.</t>
  </si>
  <si>
    <t>K1. Személyi juttatások</t>
  </si>
  <si>
    <t>K2. Munkaadókat terhelő járulékok és szociális hozzájárulási adó</t>
  </si>
  <si>
    <t>K3. Dologi kiadások</t>
  </si>
  <si>
    <t>K4. Ellátottak pénzbeli juttatásai</t>
  </si>
  <si>
    <t>K5. Egyéb működési célú kiadások</t>
  </si>
  <si>
    <t>K6. Beruházási kiadások</t>
  </si>
  <si>
    <t>K7. Felújítások</t>
  </si>
  <si>
    <t>K8. Egyéb felhalmozási célú kiadások</t>
  </si>
  <si>
    <t>K1-8. Költségvetési kiadások</t>
  </si>
  <si>
    <t>K9. Finanszírozási kiadások</t>
  </si>
  <si>
    <t>KIADÁSOK ÖSSZESEN (K1-9)</t>
  </si>
  <si>
    <t>B1. Működési célú támogatások államháztartáson belülről</t>
  </si>
  <si>
    <t>B2. Felhalmozási célú támogatások államháztartáson belülről</t>
  </si>
  <si>
    <t>B3. Közhatalmi bevételek</t>
  </si>
  <si>
    <t>B4. Működési bevételek</t>
  </si>
  <si>
    <t>B5. Felhalmozási bevételek</t>
  </si>
  <si>
    <t>B6. Működési célú átvett pénzeszközök</t>
  </si>
  <si>
    <t>B7. Felhalmozási célú átvett pénzeszközök</t>
  </si>
  <si>
    <t>B1-7. Költségvetési bevételek</t>
  </si>
  <si>
    <t>B8. Finanszírozási bevételek</t>
  </si>
  <si>
    <t>BEVÉTELEK  ÖSSZESEN (B1-8)</t>
  </si>
  <si>
    <t>19.SZÁMÚ MELLÉKLET</t>
  </si>
  <si>
    <t>20.SZÁMÚ MELLÉKLET</t>
  </si>
  <si>
    <t>21.SZÁMÚ MELLÉKLET</t>
  </si>
  <si>
    <t>22.SZÁMÚ MELLÉKLET</t>
  </si>
  <si>
    <t>23. SZÁMÚ MELLÉKLET</t>
  </si>
  <si>
    <t xml:space="preserve">Költségvetési engedélyezett létszámkeret (álláshely) (fő) </t>
  </si>
  <si>
    <t>INTÉZMÉNY</t>
  </si>
  <si>
    <t>7.SZÁMÚ MELLÉKLET</t>
  </si>
  <si>
    <t>8.SZÁMÚ MELLÉKLET</t>
  </si>
  <si>
    <t>9.SZÁMÚ MELLÉKLET</t>
  </si>
  <si>
    <t>10.SZÁMÚ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</si>
</sst>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Ft&quot;"/>
    <numFmt numFmtId="165" formatCode="#,##0\ _F_t"/>
  </numFmts>
  <fonts count="2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 CE"/>
      <charset val="238"/>
    </font>
    <font>
      <sz val="11"/>
      <name val="Bookman Old Style"/>
      <family val="1"/>
      <charset val="238"/>
    </font>
    <font>
      <sz val="11"/>
      <name val="Times New Roman"/>
      <family val="1"/>
      <charset val="238"/>
    </font>
    <font>
      <b/>
      <sz val="11"/>
      <name val="Bookman Old Style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Bookman Old Style"/>
      <family val="1"/>
      <charset val="238"/>
    </font>
    <font>
      <b/>
      <sz val="11"/>
      <color theme="1"/>
      <name val="Bookman Old Style"/>
      <family val="1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7" fillId="0" borderId="0"/>
  </cellStyleXfs>
  <cellXfs count="2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right" vertical="center"/>
    </xf>
    <xf numFmtId="3" fontId="5" fillId="0" borderId="5" xfId="0" applyNumberFormat="1" applyFont="1" applyFill="1" applyBorder="1" applyAlignment="1">
      <alignment horizontal="right" vertical="center"/>
    </xf>
    <xf numFmtId="3" fontId="5" fillId="2" borderId="5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/>
    </xf>
    <xf numFmtId="3" fontId="6" fillId="2" borderId="5" xfId="0" applyNumberFormat="1" applyFont="1" applyFill="1" applyBorder="1" applyAlignment="1">
      <alignment horizontal="right" vertical="center"/>
    </xf>
    <xf numFmtId="3" fontId="2" fillId="0" borderId="5" xfId="0" applyNumberFormat="1" applyFont="1" applyFill="1" applyBorder="1" applyAlignment="1">
      <alignment horizontal="center" vertical="center"/>
    </xf>
    <xf numFmtId="10" fontId="2" fillId="0" borderId="5" xfId="0" applyNumberFormat="1" applyFont="1" applyFill="1" applyBorder="1" applyAlignment="1">
      <alignment horizontal="center" vertical="center"/>
    </xf>
    <xf numFmtId="10" fontId="2" fillId="2" borderId="5" xfId="0" applyNumberFormat="1" applyFont="1" applyFill="1" applyBorder="1" applyAlignment="1">
      <alignment horizontal="center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center" vertical="center"/>
    </xf>
    <xf numFmtId="3" fontId="2" fillId="0" borderId="0" xfId="0" applyNumberFormat="1" applyFont="1" applyBorder="1" applyAlignment="1">
      <alignment horizontal="right" vertical="center"/>
    </xf>
    <xf numFmtId="3" fontId="0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/>
    </xf>
    <xf numFmtId="10" fontId="1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10" fontId="2" fillId="0" borderId="5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3" fontId="2" fillId="2" borderId="8" xfId="0" applyNumberFormat="1" applyFont="1" applyFill="1" applyBorder="1" applyAlignment="1">
      <alignment horizontal="right" vertical="center"/>
    </xf>
    <xf numFmtId="3" fontId="2" fillId="0" borderId="17" xfId="0" applyNumberFormat="1" applyFont="1" applyBorder="1" applyAlignment="1">
      <alignment horizontal="right" vertical="center"/>
    </xf>
    <xf numFmtId="10" fontId="1" fillId="0" borderId="0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2" fillId="2" borderId="9" xfId="0" applyNumberFormat="1" applyFont="1" applyFill="1" applyBorder="1" applyAlignment="1">
      <alignment horizontal="right" vertical="center"/>
    </xf>
    <xf numFmtId="10" fontId="2" fillId="0" borderId="6" xfId="0" applyNumberFormat="1" applyFont="1" applyBorder="1" applyAlignment="1">
      <alignment horizontal="right" vertical="center"/>
    </xf>
    <xf numFmtId="10" fontId="2" fillId="0" borderId="12" xfId="0" applyNumberFormat="1" applyFont="1" applyBorder="1" applyAlignment="1">
      <alignment horizontal="right" vertical="center"/>
    </xf>
    <xf numFmtId="10" fontId="2" fillId="0" borderId="19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right" vertical="center"/>
    </xf>
    <xf numFmtId="0" fontId="2" fillId="3" borderId="7" xfId="0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right" vertical="center"/>
    </xf>
    <xf numFmtId="10" fontId="2" fillId="0" borderId="26" xfId="0" applyNumberFormat="1" applyFont="1" applyBorder="1" applyAlignment="1">
      <alignment horizontal="right" vertical="center"/>
    </xf>
    <xf numFmtId="10" fontId="2" fillId="3" borderId="9" xfId="0" applyNumberFormat="1" applyFont="1" applyFill="1" applyBorder="1" applyAlignment="1">
      <alignment horizontal="right" vertical="center"/>
    </xf>
    <xf numFmtId="0" fontId="2" fillId="0" borderId="18" xfId="0" applyFont="1" applyBorder="1" applyAlignment="1">
      <alignment horizontal="left" vertical="center"/>
    </xf>
    <xf numFmtId="3" fontId="2" fillId="2" borderId="22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/>
    </xf>
    <xf numFmtId="0" fontId="8" fillId="0" borderId="18" xfId="1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0" fillId="0" borderId="19" xfId="0" applyFont="1" applyBorder="1"/>
    <xf numFmtId="0" fontId="8" fillId="0" borderId="4" xfId="1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0" fillId="0" borderId="6" xfId="0" applyFont="1" applyBorder="1"/>
    <xf numFmtId="0" fontId="10" fillId="0" borderId="4" xfId="1" applyFont="1" applyFill="1" applyBorder="1" applyAlignment="1">
      <alignment horizontal="left" vertical="center" wrapText="1"/>
    </xf>
    <xf numFmtId="0" fontId="0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1" fillId="0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8" fillId="0" borderId="10" xfId="1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0" fillId="0" borderId="12" xfId="0" applyFont="1" applyBorder="1"/>
    <xf numFmtId="0" fontId="10" fillId="0" borderId="7" xfId="1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0" fillId="0" borderId="9" xfId="0" applyFont="1" applyBorder="1"/>
    <xf numFmtId="164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5" fillId="0" borderId="5" xfId="0" applyFont="1" applyBorder="1" applyAlignment="1">
      <alignment vertical="center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horizontal="left" vertical="center" wrapText="1"/>
    </xf>
    <xf numFmtId="3" fontId="16" fillId="0" borderId="5" xfId="0" applyNumberFormat="1" applyFont="1" applyBorder="1" applyAlignment="1">
      <alignment horizontal="right" vertical="center" wrapText="1"/>
    </xf>
    <xf numFmtId="0" fontId="17" fillId="0" borderId="5" xfId="0" applyFont="1" applyBorder="1" applyAlignment="1">
      <alignment horizontal="left" vertical="center" wrapText="1"/>
    </xf>
    <xf numFmtId="3" fontId="17" fillId="0" borderId="5" xfId="0" applyNumberFormat="1" applyFont="1" applyBorder="1" applyAlignment="1">
      <alignment horizontal="right" vertical="center" wrapText="1"/>
    </xf>
    <xf numFmtId="0" fontId="17" fillId="2" borderId="5" xfId="0" applyFont="1" applyFill="1" applyBorder="1" applyAlignment="1">
      <alignment horizontal="left" vertical="center" wrapText="1"/>
    </xf>
    <xf numFmtId="3" fontId="17" fillId="2" borderId="5" xfId="0" applyNumberFormat="1" applyFont="1" applyFill="1" applyBorder="1" applyAlignment="1">
      <alignment horizontal="right" vertical="center" wrapText="1"/>
    </xf>
    <xf numFmtId="0" fontId="14" fillId="2" borderId="5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0" fillId="2" borderId="5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3" fontId="1" fillId="0" borderId="5" xfId="0" applyNumberFormat="1" applyFont="1" applyBorder="1" applyAlignment="1">
      <alignment vertical="center"/>
    </xf>
    <xf numFmtId="0" fontId="20" fillId="2" borderId="5" xfId="0" applyFont="1" applyFill="1" applyBorder="1" applyAlignment="1">
      <alignment horizontal="left" vertical="center" wrapText="1"/>
    </xf>
    <xf numFmtId="3" fontId="20" fillId="2" borderId="5" xfId="0" applyNumberFormat="1" applyFont="1" applyFill="1" applyBorder="1" applyAlignment="1">
      <alignment horizontal="right" vertical="center" wrapText="1"/>
    </xf>
    <xf numFmtId="0" fontId="2" fillId="0" borderId="0" xfId="0" applyFont="1"/>
    <xf numFmtId="0" fontId="2" fillId="0" borderId="5" xfId="0" applyFont="1" applyBorder="1"/>
    <xf numFmtId="0" fontId="20" fillId="0" borderId="5" xfId="0" applyFont="1" applyFill="1" applyBorder="1" applyAlignment="1">
      <alignment horizontal="left" vertical="center" wrapText="1"/>
    </xf>
    <xf numFmtId="3" fontId="20" fillId="0" borderId="5" xfId="0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3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3" fontId="6" fillId="0" borderId="5" xfId="0" applyNumberFormat="1" applyFont="1" applyBorder="1" applyAlignment="1">
      <alignment horizontal="right" vertical="center" wrapText="1"/>
    </xf>
    <xf numFmtId="3" fontId="6" fillId="3" borderId="5" xfId="0" applyNumberFormat="1" applyFont="1" applyFill="1" applyBorder="1" applyAlignment="1">
      <alignment horizontal="right" vertical="center" wrapText="1"/>
    </xf>
    <xf numFmtId="165" fontId="0" fillId="0" borderId="0" xfId="0" applyNumberFormat="1"/>
    <xf numFmtId="0" fontId="0" fillId="0" borderId="0" xfId="0" applyFont="1"/>
    <xf numFmtId="165" fontId="2" fillId="0" borderId="2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165" fontId="2" fillId="2" borderId="5" xfId="0" applyNumberFormat="1" applyFont="1" applyFill="1" applyBorder="1" applyAlignment="1">
      <alignment horizontal="center" vertical="center"/>
    </xf>
    <xf numFmtId="0" fontId="25" fillId="0" borderId="5" xfId="0" applyFont="1" applyBorder="1"/>
    <xf numFmtId="3" fontId="2" fillId="0" borderId="5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 vertical="center"/>
    </xf>
    <xf numFmtId="0" fontId="26" fillId="2" borderId="5" xfId="0" applyFont="1" applyFill="1" applyBorder="1"/>
    <xf numFmtId="3" fontId="5" fillId="2" borderId="5" xfId="0" applyNumberFormat="1" applyFont="1" applyFill="1" applyBorder="1" applyAlignment="1">
      <alignment horizontal="right"/>
    </xf>
    <xf numFmtId="165" fontId="5" fillId="2" borderId="5" xfId="0" applyNumberFormat="1" applyFont="1" applyFill="1" applyBorder="1" applyAlignment="1">
      <alignment horizontal="right" vertical="center"/>
    </xf>
    <xf numFmtId="0" fontId="26" fillId="0" borderId="5" xfId="0" applyFont="1" applyBorder="1"/>
    <xf numFmtId="165" fontId="6" fillId="2" borderId="5" xfId="0" applyNumberFormat="1" applyFont="1" applyFill="1" applyBorder="1" applyAlignment="1">
      <alignment horizontal="right" vertical="center"/>
    </xf>
    <xf numFmtId="165" fontId="0" fillId="0" borderId="0" xfId="0" applyNumberFormat="1" applyFont="1"/>
    <xf numFmtId="0" fontId="0" fillId="0" borderId="0" xfId="0" applyAlignment="1"/>
    <xf numFmtId="0" fontId="19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7" fillId="0" borderId="0" xfId="0" applyFont="1"/>
    <xf numFmtId="10" fontId="2" fillId="2" borderId="5" xfId="0" applyNumberFormat="1" applyFont="1" applyFill="1" applyBorder="1" applyAlignment="1">
      <alignment horizontal="center" vertical="center"/>
    </xf>
    <xf numFmtId="10" fontId="0" fillId="2" borderId="5" xfId="0" applyNumberForma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2" fillId="0" borderId="0" xfId="0" applyNumberFormat="1" applyFont="1" applyBorder="1" applyAlignment="1">
      <alignment horizontal="right" vertical="center"/>
    </xf>
    <xf numFmtId="3" fontId="0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2" fillId="2" borderId="5" xfId="0" applyNumberFormat="1" applyFont="1" applyFill="1" applyBorder="1" applyAlignment="1">
      <alignment horizontal="center" vertical="center"/>
    </xf>
    <xf numFmtId="3" fontId="0" fillId="2" borderId="5" xfId="0" applyNumberForma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3" fontId="2" fillId="2" borderId="2" xfId="0" applyNumberFormat="1" applyFont="1" applyFill="1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10" fontId="2" fillId="2" borderId="3" xfId="0" applyNumberFormat="1" applyFont="1" applyFill="1" applyBorder="1" applyAlignment="1">
      <alignment horizontal="center" vertical="center"/>
    </xf>
    <xf numFmtId="10" fontId="0" fillId="2" borderId="6" xfId="0" applyNumberFormat="1" applyFill="1" applyBorder="1" applyAlignment="1">
      <alignment horizontal="center" vertical="center"/>
    </xf>
    <xf numFmtId="10" fontId="0" fillId="0" borderId="23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right"/>
    </xf>
  </cellXfs>
  <cellStyles count="2">
    <cellStyle name="Normál" xfId="0" builtinId="0"/>
    <cellStyle name="Normal_KTRSZJ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workbookViewId="0">
      <selection activeCell="D2" sqref="D2"/>
    </sheetView>
  </sheetViews>
  <sheetFormatPr defaultRowHeight="20.100000000000001" customHeight="1" x14ac:dyDescent="0.25"/>
  <cols>
    <col min="1" max="1" width="6.85546875" style="2" bestFit="1" customWidth="1"/>
    <col min="2" max="2" width="63.5703125" style="3" customWidth="1"/>
    <col min="3" max="3" width="11.28515625" style="71" bestFit="1" customWidth="1"/>
    <col min="4" max="4" width="11.42578125" style="71" bestFit="1" customWidth="1"/>
    <col min="5" max="5" width="12.140625" style="71" bestFit="1" customWidth="1"/>
    <col min="6" max="6" width="11.28515625" style="69" bestFit="1" customWidth="1"/>
    <col min="7" max="7" width="11.28515625" style="75" bestFit="1" customWidth="1"/>
    <col min="8" max="16384" width="9.140625" style="2"/>
  </cols>
  <sheetData>
    <row r="1" spans="1:7" s="1" customFormat="1" ht="20.100000000000001" customHeight="1" x14ac:dyDescent="0.25">
      <c r="A1" s="185" t="s">
        <v>0</v>
      </c>
      <c r="B1" s="186"/>
      <c r="C1" s="65"/>
      <c r="D1" s="180" t="s">
        <v>695</v>
      </c>
      <c r="E1" s="181"/>
      <c r="F1" s="182"/>
      <c r="G1" s="182"/>
    </row>
    <row r="2" spans="1:7" s="1" customFormat="1" ht="20.100000000000001" customHeight="1" x14ac:dyDescent="0.25">
      <c r="A2" s="12"/>
      <c r="B2" s="3"/>
      <c r="C2" s="65"/>
      <c r="D2" s="67"/>
      <c r="E2" s="68"/>
      <c r="F2" s="66"/>
      <c r="G2" s="74"/>
    </row>
    <row r="3" spans="1:7" ht="20.100000000000001" customHeight="1" x14ac:dyDescent="0.25">
      <c r="A3" s="178" t="s">
        <v>434</v>
      </c>
      <c r="B3" s="178"/>
      <c r="C3" s="178"/>
      <c r="D3" s="178"/>
      <c r="E3" s="178"/>
      <c r="F3" s="179"/>
      <c r="G3" s="179"/>
    </row>
    <row r="4" spans="1:7" ht="20.100000000000001" customHeight="1" x14ac:dyDescent="0.25">
      <c r="A4" s="13"/>
      <c r="B4" s="36"/>
      <c r="C4" s="70"/>
      <c r="D4" s="70"/>
      <c r="E4" s="70"/>
    </row>
    <row r="5" spans="1:7" s="1" customFormat="1" ht="20.100000000000001" customHeight="1" x14ac:dyDescent="0.25">
      <c r="A5" s="178" t="s">
        <v>23</v>
      </c>
      <c r="B5" s="178"/>
      <c r="C5" s="178"/>
      <c r="D5" s="178"/>
      <c r="E5" s="178"/>
      <c r="F5" s="179"/>
      <c r="G5" s="179"/>
    </row>
    <row r="6" spans="1:7" ht="22.5" customHeight="1" x14ac:dyDescent="0.25"/>
    <row r="7" spans="1:7" ht="20.100000000000001" customHeight="1" x14ac:dyDescent="0.25">
      <c r="C7" s="187" t="s">
        <v>22</v>
      </c>
      <c r="D7" s="187"/>
      <c r="E7" s="187"/>
      <c r="F7" s="187" t="s">
        <v>431</v>
      </c>
      <c r="G7" s="176" t="s">
        <v>432</v>
      </c>
    </row>
    <row r="8" spans="1:7" s="44" customFormat="1" ht="18" customHeight="1" thickBot="1" x14ac:dyDescent="0.3">
      <c r="B8" s="45"/>
      <c r="C8" s="50" t="s">
        <v>410</v>
      </c>
      <c r="D8" s="50" t="s">
        <v>411</v>
      </c>
      <c r="E8" s="50" t="s">
        <v>412</v>
      </c>
      <c r="F8" s="188"/>
      <c r="G8" s="177"/>
    </row>
    <row r="9" spans="1:7" ht="18" customHeight="1" x14ac:dyDescent="0.25">
      <c r="A9" s="4" t="s">
        <v>1</v>
      </c>
      <c r="B9" s="5" t="s">
        <v>24</v>
      </c>
      <c r="C9" s="72">
        <v>42752331</v>
      </c>
      <c r="D9" s="72">
        <v>50975293</v>
      </c>
      <c r="E9" s="72">
        <v>47465464</v>
      </c>
      <c r="F9" s="76">
        <v>46814196</v>
      </c>
      <c r="G9" s="77">
        <f>+F9/E9</f>
        <v>0.98627911864508477</v>
      </c>
    </row>
    <row r="10" spans="1:7" ht="18" customHeight="1" x14ac:dyDescent="0.25">
      <c r="A10" s="6" t="s">
        <v>2</v>
      </c>
      <c r="B10" s="7" t="s">
        <v>25</v>
      </c>
      <c r="C10" s="72">
        <v>9559237</v>
      </c>
      <c r="D10" s="72">
        <v>12129428</v>
      </c>
      <c r="E10" s="72">
        <v>10846933</v>
      </c>
      <c r="F10" s="76">
        <v>10846933</v>
      </c>
      <c r="G10" s="77">
        <f t="shared" ref="G10:G29" si="0">+F10/E10</f>
        <v>1</v>
      </c>
    </row>
    <row r="11" spans="1:7" ht="18" customHeight="1" x14ac:dyDescent="0.25">
      <c r="A11" s="6" t="s">
        <v>3</v>
      </c>
      <c r="B11" s="7" t="s">
        <v>26</v>
      </c>
      <c r="C11" s="72">
        <v>16202800</v>
      </c>
      <c r="D11" s="72">
        <v>18132352</v>
      </c>
      <c r="E11" s="72">
        <v>15999061</v>
      </c>
      <c r="F11" s="76">
        <v>15722621</v>
      </c>
      <c r="G11" s="77">
        <f t="shared" si="0"/>
        <v>0.98272148596720765</v>
      </c>
    </row>
    <row r="12" spans="1:7" ht="18" customHeight="1" x14ac:dyDescent="0.25">
      <c r="A12" s="6" t="s">
        <v>4</v>
      </c>
      <c r="B12" s="7" t="s">
        <v>27</v>
      </c>
      <c r="C12" s="72">
        <v>0</v>
      </c>
      <c r="D12" s="72">
        <v>0</v>
      </c>
      <c r="E12" s="72">
        <v>0</v>
      </c>
      <c r="F12" s="76">
        <v>0</v>
      </c>
      <c r="G12" s="77"/>
    </row>
    <row r="13" spans="1:7" ht="18" customHeight="1" x14ac:dyDescent="0.25">
      <c r="A13" s="6" t="s">
        <v>5</v>
      </c>
      <c r="B13" s="7" t="s">
        <v>28</v>
      </c>
      <c r="C13" s="72">
        <v>0</v>
      </c>
      <c r="D13" s="72">
        <v>0</v>
      </c>
      <c r="E13" s="72">
        <v>0</v>
      </c>
      <c r="F13" s="76">
        <v>0</v>
      </c>
      <c r="G13" s="77"/>
    </row>
    <row r="14" spans="1:7" ht="18" customHeight="1" x14ac:dyDescent="0.25">
      <c r="A14" s="6" t="s">
        <v>6</v>
      </c>
      <c r="B14" s="7" t="s">
        <v>29</v>
      </c>
      <c r="C14" s="72">
        <v>0</v>
      </c>
      <c r="D14" s="72">
        <v>136990</v>
      </c>
      <c r="E14" s="72">
        <v>76195</v>
      </c>
      <c r="F14" s="76">
        <v>76195</v>
      </c>
      <c r="G14" s="77">
        <f t="shared" si="0"/>
        <v>1</v>
      </c>
    </row>
    <row r="15" spans="1:7" ht="18" customHeight="1" x14ac:dyDescent="0.25">
      <c r="A15" s="6" t="s">
        <v>7</v>
      </c>
      <c r="B15" s="7" t="s">
        <v>30</v>
      </c>
      <c r="C15" s="72">
        <v>4947263</v>
      </c>
      <c r="D15" s="72">
        <v>4947263</v>
      </c>
      <c r="E15" s="72">
        <v>0</v>
      </c>
      <c r="F15" s="76">
        <v>0</v>
      </c>
      <c r="G15" s="77"/>
    </row>
    <row r="16" spans="1:7" ht="18" customHeight="1" thickBot="1" x14ac:dyDescent="0.3">
      <c r="A16" s="8" t="s">
        <v>8</v>
      </c>
      <c r="B16" s="9" t="s">
        <v>31</v>
      </c>
      <c r="C16" s="72">
        <v>0</v>
      </c>
      <c r="D16" s="72">
        <v>0</v>
      </c>
      <c r="E16" s="72">
        <v>0</v>
      </c>
      <c r="F16" s="76">
        <v>0</v>
      </c>
      <c r="G16" s="77"/>
    </row>
    <row r="17" spans="1:7" ht="18" customHeight="1" thickTop="1" thickBot="1" x14ac:dyDescent="0.3">
      <c r="A17" s="30" t="s">
        <v>9</v>
      </c>
      <c r="B17" s="31" t="s">
        <v>32</v>
      </c>
      <c r="C17" s="53">
        <f t="shared" ref="C17:F17" si="1">SUM(C9:C16)</f>
        <v>73461631</v>
      </c>
      <c r="D17" s="53">
        <f t="shared" si="1"/>
        <v>86321326</v>
      </c>
      <c r="E17" s="53">
        <f t="shared" si="1"/>
        <v>74387653</v>
      </c>
      <c r="F17" s="53">
        <f t="shared" si="1"/>
        <v>73459945</v>
      </c>
      <c r="G17" s="64">
        <f t="shared" si="0"/>
        <v>0.98752873679184372</v>
      </c>
    </row>
    <row r="18" spans="1:7" ht="18" customHeight="1" thickTop="1" thickBot="1" x14ac:dyDescent="0.3">
      <c r="A18" s="10" t="s">
        <v>10</v>
      </c>
      <c r="B18" s="11" t="s">
        <v>33</v>
      </c>
      <c r="C18" s="72">
        <v>0</v>
      </c>
      <c r="D18" s="72">
        <v>0</v>
      </c>
      <c r="E18" s="72">
        <v>0</v>
      </c>
      <c r="F18" s="76">
        <v>0</v>
      </c>
      <c r="G18" s="77"/>
    </row>
    <row r="19" spans="1:7" s="39" customFormat="1" ht="24.95" customHeight="1" thickBot="1" x14ac:dyDescent="0.3">
      <c r="A19" s="183" t="s">
        <v>11</v>
      </c>
      <c r="B19" s="184"/>
      <c r="C19" s="61">
        <f>+C17+C18</f>
        <v>73461631</v>
      </c>
      <c r="D19" s="61">
        <f t="shared" ref="D19:F19" si="2">+D17+D18</f>
        <v>86321326</v>
      </c>
      <c r="E19" s="61">
        <f t="shared" si="2"/>
        <v>74387653</v>
      </c>
      <c r="F19" s="61">
        <f t="shared" si="2"/>
        <v>73459945</v>
      </c>
      <c r="G19" s="64">
        <f t="shared" si="0"/>
        <v>0.98752873679184372</v>
      </c>
    </row>
    <row r="20" spans="1:7" ht="18" customHeight="1" x14ac:dyDescent="0.25">
      <c r="A20" s="4" t="s">
        <v>12</v>
      </c>
      <c r="B20" s="5" t="s">
        <v>34</v>
      </c>
      <c r="C20" s="72">
        <v>0</v>
      </c>
      <c r="D20" s="72">
        <v>0</v>
      </c>
      <c r="E20" s="72">
        <v>0</v>
      </c>
      <c r="F20" s="76">
        <v>0</v>
      </c>
      <c r="G20" s="77"/>
    </row>
    <row r="21" spans="1:7" ht="18" customHeight="1" x14ac:dyDescent="0.25">
      <c r="A21" s="6" t="s">
        <v>13</v>
      </c>
      <c r="B21" s="7" t="s">
        <v>35</v>
      </c>
      <c r="C21" s="72">
        <v>0</v>
      </c>
      <c r="D21" s="72">
        <v>0</v>
      </c>
      <c r="E21" s="72">
        <v>0</v>
      </c>
      <c r="F21" s="76">
        <v>0</v>
      </c>
      <c r="G21" s="77"/>
    </row>
    <row r="22" spans="1:7" ht="18" customHeight="1" x14ac:dyDescent="0.25">
      <c r="A22" s="6" t="s">
        <v>14</v>
      </c>
      <c r="B22" s="7" t="s">
        <v>36</v>
      </c>
      <c r="C22" s="72">
        <v>0</v>
      </c>
      <c r="D22" s="72">
        <v>0</v>
      </c>
      <c r="E22" s="72">
        <v>0</v>
      </c>
      <c r="F22" s="76">
        <v>0</v>
      </c>
      <c r="G22" s="77"/>
    </row>
    <row r="23" spans="1:7" ht="18" customHeight="1" x14ac:dyDescent="0.25">
      <c r="A23" s="6" t="s">
        <v>15</v>
      </c>
      <c r="B23" s="7" t="s">
        <v>37</v>
      </c>
      <c r="C23" s="72">
        <v>11740000</v>
      </c>
      <c r="D23" s="72">
        <v>17968886</v>
      </c>
      <c r="E23" s="72">
        <v>11031022</v>
      </c>
      <c r="F23" s="76">
        <v>10540240</v>
      </c>
      <c r="G23" s="77">
        <f t="shared" si="0"/>
        <v>0.95550892745930527</v>
      </c>
    </row>
    <row r="24" spans="1:7" ht="18" customHeight="1" x14ac:dyDescent="0.25">
      <c r="A24" s="6" t="s">
        <v>16</v>
      </c>
      <c r="B24" s="7" t="s">
        <v>38</v>
      </c>
      <c r="C24" s="72">
        <v>0</v>
      </c>
      <c r="D24" s="72">
        <v>0</v>
      </c>
      <c r="E24" s="72">
        <v>0</v>
      </c>
      <c r="F24" s="76">
        <v>0</v>
      </c>
      <c r="G24" s="77"/>
    </row>
    <row r="25" spans="1:7" ht="18" customHeight="1" x14ac:dyDescent="0.25">
      <c r="A25" s="6" t="s">
        <v>17</v>
      </c>
      <c r="B25" s="7" t="s">
        <v>39</v>
      </c>
      <c r="C25" s="72">
        <v>0</v>
      </c>
      <c r="D25" s="72">
        <v>0</v>
      </c>
      <c r="E25" s="72">
        <v>200014</v>
      </c>
      <c r="F25" s="76">
        <v>200000</v>
      </c>
      <c r="G25" s="77">
        <f t="shared" si="0"/>
        <v>0.999930004899657</v>
      </c>
    </row>
    <row r="26" spans="1:7" ht="18" customHeight="1" thickBot="1" x14ac:dyDescent="0.3">
      <c r="A26" s="8" t="s">
        <v>18</v>
      </c>
      <c r="B26" s="9" t="s">
        <v>40</v>
      </c>
      <c r="C26" s="72">
        <v>0</v>
      </c>
      <c r="D26" s="72">
        <v>0</v>
      </c>
      <c r="E26" s="72">
        <v>0</v>
      </c>
      <c r="F26" s="76">
        <v>0</v>
      </c>
      <c r="G26" s="77"/>
    </row>
    <row r="27" spans="1:7" ht="18" customHeight="1" thickTop="1" thickBot="1" x14ac:dyDescent="0.3">
      <c r="A27" s="30" t="s">
        <v>19</v>
      </c>
      <c r="B27" s="31" t="s">
        <v>41</v>
      </c>
      <c r="C27" s="53">
        <f>SUM(C20:C26)</f>
        <v>11740000</v>
      </c>
      <c r="D27" s="53">
        <f t="shared" ref="D27:F27" si="3">SUM(D20:D26)</f>
        <v>17968886</v>
      </c>
      <c r="E27" s="53">
        <f t="shared" si="3"/>
        <v>11231036</v>
      </c>
      <c r="F27" s="53">
        <f t="shared" si="3"/>
        <v>10740240</v>
      </c>
      <c r="G27" s="64">
        <f t="shared" si="0"/>
        <v>0.95630002432544958</v>
      </c>
    </row>
    <row r="28" spans="1:7" ht="18" customHeight="1" thickTop="1" thickBot="1" x14ac:dyDescent="0.3">
      <c r="A28" s="10" t="s">
        <v>20</v>
      </c>
      <c r="B28" s="11" t="s">
        <v>42</v>
      </c>
      <c r="C28" s="72">
        <v>61721631</v>
      </c>
      <c r="D28" s="72">
        <v>68352440</v>
      </c>
      <c r="E28" s="72">
        <v>63156617</v>
      </c>
      <c r="F28" s="76">
        <v>62913700</v>
      </c>
      <c r="G28" s="77">
        <f t="shared" si="0"/>
        <v>0.99615373635354787</v>
      </c>
    </row>
    <row r="29" spans="1:7" s="39" customFormat="1" ht="24.95" customHeight="1" thickBot="1" x14ac:dyDescent="0.3">
      <c r="A29" s="183" t="s">
        <v>21</v>
      </c>
      <c r="B29" s="184"/>
      <c r="C29" s="61">
        <f>+C27+C28</f>
        <v>73461631</v>
      </c>
      <c r="D29" s="61">
        <f t="shared" ref="D29:F29" si="4">+D27+D28</f>
        <v>86321326</v>
      </c>
      <c r="E29" s="61">
        <f t="shared" si="4"/>
        <v>74387653</v>
      </c>
      <c r="F29" s="61">
        <f t="shared" si="4"/>
        <v>73653940</v>
      </c>
      <c r="G29" s="64">
        <f t="shared" si="0"/>
        <v>0.99013662926023494</v>
      </c>
    </row>
  </sheetData>
  <mergeCells count="9">
    <mergeCell ref="G7:G8"/>
    <mergeCell ref="A5:G5"/>
    <mergeCell ref="A3:G3"/>
    <mergeCell ref="D1:G1"/>
    <mergeCell ref="A29:B29"/>
    <mergeCell ref="A1:B1"/>
    <mergeCell ref="C7:E7"/>
    <mergeCell ref="A19:B19"/>
    <mergeCell ref="F7:F8"/>
  </mergeCells>
  <printOptions horizontalCentered="1"/>
  <pageMargins left="0.51181102362204722" right="0.51181102362204722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1"/>
  <sheetViews>
    <sheetView tabSelected="1" workbookViewId="0">
      <selection activeCell="D2" sqref="D2"/>
    </sheetView>
  </sheetViews>
  <sheetFormatPr defaultRowHeight="20.100000000000001" customHeight="1" x14ac:dyDescent="0.25"/>
  <cols>
    <col min="1" max="1" width="63.5703125" style="33" customWidth="1"/>
    <col min="2" max="2" width="7.7109375" style="32" customWidth="1"/>
    <col min="3" max="3" width="12.7109375" style="47" customWidth="1"/>
    <col min="4" max="4" width="11.42578125" style="47" customWidth="1"/>
    <col min="5" max="5" width="12.42578125" style="47" customWidth="1"/>
    <col min="6" max="6" width="11.7109375" style="55" customWidth="1"/>
    <col min="7" max="7" width="12.85546875" style="57" customWidth="1"/>
    <col min="8" max="16384" width="9.140625" style="14"/>
  </cols>
  <sheetData>
    <row r="1" spans="1:7" ht="19.5" customHeight="1" x14ac:dyDescent="0.25">
      <c r="A1" s="192" t="s">
        <v>0</v>
      </c>
      <c r="B1" s="192"/>
      <c r="D1" s="189" t="s">
        <v>696</v>
      </c>
      <c r="E1" s="181"/>
      <c r="F1" s="190"/>
      <c r="G1" s="190"/>
    </row>
    <row r="2" spans="1:7" ht="19.5" customHeight="1" x14ac:dyDescent="0.25">
      <c r="A2" s="32"/>
      <c r="E2" s="48"/>
    </row>
    <row r="3" spans="1:7" ht="20.100000000000001" customHeight="1" x14ac:dyDescent="0.25">
      <c r="A3" s="191" t="s">
        <v>434</v>
      </c>
      <c r="B3" s="191"/>
      <c r="C3" s="191"/>
      <c r="D3" s="191"/>
      <c r="E3" s="191"/>
      <c r="F3" s="179"/>
      <c r="G3" s="179"/>
    </row>
    <row r="4" spans="1:7" ht="20.100000000000001" customHeight="1" x14ac:dyDescent="0.25">
      <c r="A4" s="34"/>
      <c r="B4" s="35"/>
      <c r="C4" s="49"/>
      <c r="D4" s="49"/>
      <c r="E4" s="49"/>
    </row>
    <row r="5" spans="1:7" ht="20.100000000000001" customHeight="1" x14ac:dyDescent="0.25">
      <c r="A5" s="191" t="s">
        <v>253</v>
      </c>
      <c r="B5" s="191"/>
      <c r="C5" s="191"/>
      <c r="D5" s="191"/>
      <c r="E5" s="191"/>
      <c r="F5" s="179"/>
      <c r="G5" s="179"/>
    </row>
    <row r="6" spans="1:7" s="15" customFormat="1" ht="37.5" customHeight="1" x14ac:dyDescent="0.25">
      <c r="A6" s="18"/>
      <c r="B6" s="16"/>
      <c r="C6" s="54"/>
      <c r="D6" s="54"/>
      <c r="E6" s="54"/>
      <c r="F6" s="56"/>
      <c r="G6" s="58"/>
    </row>
    <row r="7" spans="1:7" s="15" customFormat="1" ht="20.100000000000001" customHeight="1" x14ac:dyDescent="0.25">
      <c r="A7" s="18"/>
      <c r="B7" s="16"/>
      <c r="C7" s="187" t="s">
        <v>22</v>
      </c>
      <c r="D7" s="187"/>
      <c r="E7" s="187"/>
      <c r="F7" s="187" t="s">
        <v>431</v>
      </c>
      <c r="G7" s="176" t="s">
        <v>432</v>
      </c>
    </row>
    <row r="8" spans="1:7" s="17" customFormat="1" ht="18" customHeight="1" x14ac:dyDescent="0.25">
      <c r="A8" s="18"/>
      <c r="B8" s="18"/>
      <c r="C8" s="50" t="s">
        <v>410</v>
      </c>
      <c r="D8" s="50" t="s">
        <v>411</v>
      </c>
      <c r="E8" s="50" t="s">
        <v>412</v>
      </c>
      <c r="F8" s="188"/>
      <c r="G8" s="177"/>
    </row>
    <row r="9" spans="1:7" s="15" customFormat="1" ht="15.95" customHeight="1" x14ac:dyDescent="0.25">
      <c r="A9" s="19" t="s">
        <v>254</v>
      </c>
      <c r="B9" s="20" t="s">
        <v>330</v>
      </c>
      <c r="C9" s="51"/>
      <c r="D9" s="51"/>
      <c r="E9" s="51"/>
      <c r="F9" s="62"/>
      <c r="G9" s="63"/>
    </row>
    <row r="10" spans="1:7" s="15" customFormat="1" ht="15" x14ac:dyDescent="0.25">
      <c r="A10" s="19" t="s">
        <v>255</v>
      </c>
      <c r="B10" s="20" t="s">
        <v>331</v>
      </c>
      <c r="C10" s="51"/>
      <c r="D10" s="51"/>
      <c r="E10" s="51"/>
      <c r="F10" s="62"/>
      <c r="G10" s="63"/>
    </row>
    <row r="11" spans="1:7" s="15" customFormat="1" ht="30" x14ac:dyDescent="0.25">
      <c r="A11" s="19" t="s">
        <v>256</v>
      </c>
      <c r="B11" s="20" t="s">
        <v>332</v>
      </c>
      <c r="C11" s="51"/>
      <c r="D11" s="51"/>
      <c r="E11" s="51"/>
      <c r="F11" s="62"/>
      <c r="G11" s="63"/>
    </row>
    <row r="12" spans="1:7" s="15" customFormat="1" ht="15.95" customHeight="1" x14ac:dyDescent="0.25">
      <c r="A12" s="19" t="s">
        <v>257</v>
      </c>
      <c r="B12" s="20" t="s">
        <v>333</v>
      </c>
      <c r="C12" s="51"/>
      <c r="D12" s="51"/>
      <c r="E12" s="51"/>
      <c r="F12" s="62"/>
      <c r="G12" s="63"/>
    </row>
    <row r="13" spans="1:7" s="15" customFormat="1" ht="15.95" customHeight="1" x14ac:dyDescent="0.25">
      <c r="A13" s="19" t="s">
        <v>258</v>
      </c>
      <c r="B13" s="20" t="s">
        <v>334</v>
      </c>
      <c r="C13" s="51"/>
      <c r="D13" s="51"/>
      <c r="E13" s="51"/>
      <c r="F13" s="62"/>
      <c r="G13" s="63"/>
    </row>
    <row r="14" spans="1:7" s="15" customFormat="1" ht="15.95" customHeight="1" x14ac:dyDescent="0.25">
      <c r="A14" s="19" t="s">
        <v>259</v>
      </c>
      <c r="B14" s="20" t="s">
        <v>335</v>
      </c>
      <c r="C14" s="51"/>
      <c r="D14" s="51"/>
      <c r="E14" s="51"/>
      <c r="F14" s="62"/>
      <c r="G14" s="63"/>
    </row>
    <row r="15" spans="1:7" s="15" customFormat="1" ht="15.95" customHeight="1" x14ac:dyDescent="0.25">
      <c r="A15" s="21" t="s">
        <v>260</v>
      </c>
      <c r="B15" s="22" t="s">
        <v>336</v>
      </c>
      <c r="C15" s="52">
        <f>SUM(C9:C14)</f>
        <v>0</v>
      </c>
      <c r="D15" s="52">
        <f t="shared" ref="D15:F15" si="0">SUM(D9:D14)</f>
        <v>0</v>
      </c>
      <c r="E15" s="52">
        <f t="shared" si="0"/>
        <v>0</v>
      </c>
      <c r="F15" s="52">
        <f t="shared" si="0"/>
        <v>0</v>
      </c>
      <c r="G15" s="63"/>
    </row>
    <row r="16" spans="1:7" s="15" customFormat="1" ht="15.95" customHeight="1" x14ac:dyDescent="0.25">
      <c r="A16" s="19" t="s">
        <v>261</v>
      </c>
      <c r="B16" s="20" t="s">
        <v>337</v>
      </c>
      <c r="C16" s="51"/>
      <c r="D16" s="51"/>
      <c r="E16" s="51"/>
      <c r="F16" s="62"/>
      <c r="G16" s="63"/>
    </row>
    <row r="17" spans="1:7" s="15" customFormat="1" ht="30" x14ac:dyDescent="0.25">
      <c r="A17" s="19" t="s">
        <v>262</v>
      </c>
      <c r="B17" s="20" t="s">
        <v>338</v>
      </c>
      <c r="C17" s="51"/>
      <c r="D17" s="51"/>
      <c r="E17" s="51"/>
      <c r="F17" s="62"/>
      <c r="G17" s="63"/>
    </row>
    <row r="18" spans="1:7" s="15" customFormat="1" ht="30" x14ac:dyDescent="0.25">
      <c r="A18" s="19" t="s">
        <v>263</v>
      </c>
      <c r="B18" s="20" t="s">
        <v>339</v>
      </c>
      <c r="C18" s="51"/>
      <c r="D18" s="51"/>
      <c r="E18" s="51"/>
      <c r="F18" s="62"/>
      <c r="G18" s="63"/>
    </row>
    <row r="19" spans="1:7" s="15" customFormat="1" ht="30" x14ac:dyDescent="0.25">
      <c r="A19" s="19" t="s">
        <v>264</v>
      </c>
      <c r="B19" s="20" t="s">
        <v>340</v>
      </c>
      <c r="C19" s="51"/>
      <c r="D19" s="51"/>
      <c r="E19" s="51"/>
      <c r="F19" s="62"/>
      <c r="G19" s="63"/>
    </row>
    <row r="20" spans="1:7" s="15" customFormat="1" ht="15.95" customHeight="1" x14ac:dyDescent="0.25">
      <c r="A20" s="19" t="s">
        <v>265</v>
      </c>
      <c r="B20" s="20" t="s">
        <v>341</v>
      </c>
      <c r="C20" s="51"/>
      <c r="D20" s="51"/>
      <c r="E20" s="51"/>
      <c r="F20" s="62"/>
      <c r="G20" s="63"/>
    </row>
    <row r="21" spans="1:7" s="15" customFormat="1" ht="15.95" customHeight="1" x14ac:dyDescent="0.25">
      <c r="A21" s="37" t="s">
        <v>34</v>
      </c>
      <c r="B21" s="38" t="s">
        <v>12</v>
      </c>
      <c r="C21" s="53">
        <f>SUM(C15:C20)</f>
        <v>0</v>
      </c>
      <c r="D21" s="53">
        <f t="shared" ref="D21:F21" si="1">SUM(D15:D20)</f>
        <v>0</v>
      </c>
      <c r="E21" s="53">
        <f t="shared" si="1"/>
        <v>0</v>
      </c>
      <c r="F21" s="53">
        <f t="shared" si="1"/>
        <v>0</v>
      </c>
      <c r="G21" s="63"/>
    </row>
    <row r="22" spans="1:7" s="15" customFormat="1" ht="15" x14ac:dyDescent="0.25">
      <c r="A22" s="19" t="s">
        <v>291</v>
      </c>
      <c r="B22" s="20" t="s">
        <v>367</v>
      </c>
      <c r="C22" s="51"/>
      <c r="D22" s="51"/>
      <c r="E22" s="51"/>
      <c r="F22" s="62"/>
      <c r="G22" s="63"/>
    </row>
    <row r="23" spans="1:7" s="15" customFormat="1" ht="30" x14ac:dyDescent="0.25">
      <c r="A23" s="19" t="s">
        <v>292</v>
      </c>
      <c r="B23" s="20" t="s">
        <v>368</v>
      </c>
      <c r="C23" s="51"/>
      <c r="D23" s="51"/>
      <c r="E23" s="51"/>
      <c r="F23" s="62"/>
      <c r="G23" s="63"/>
    </row>
    <row r="24" spans="1:7" s="15" customFormat="1" ht="30" x14ac:dyDescent="0.25">
      <c r="A24" s="19" t="s">
        <v>293</v>
      </c>
      <c r="B24" s="20" t="s">
        <v>369</v>
      </c>
      <c r="C24" s="51"/>
      <c r="D24" s="51"/>
      <c r="E24" s="51"/>
      <c r="F24" s="62"/>
      <c r="G24" s="63"/>
    </row>
    <row r="25" spans="1:7" s="15" customFormat="1" ht="30" x14ac:dyDescent="0.25">
      <c r="A25" s="19" t="s">
        <v>294</v>
      </c>
      <c r="B25" s="20" t="s">
        <v>370</v>
      </c>
      <c r="C25" s="51"/>
      <c r="D25" s="51"/>
      <c r="E25" s="51"/>
      <c r="F25" s="62"/>
      <c r="G25" s="63"/>
    </row>
    <row r="26" spans="1:7" s="15" customFormat="1" ht="15.95" customHeight="1" x14ac:dyDescent="0.25">
      <c r="A26" s="19" t="s">
        <v>295</v>
      </c>
      <c r="B26" s="20" t="s">
        <v>371</v>
      </c>
      <c r="C26" s="51"/>
      <c r="D26" s="51"/>
      <c r="E26" s="51"/>
      <c r="F26" s="62"/>
      <c r="G26" s="63"/>
    </row>
    <row r="27" spans="1:7" s="15" customFormat="1" ht="15.95" customHeight="1" x14ac:dyDescent="0.25">
      <c r="A27" s="27" t="s">
        <v>35</v>
      </c>
      <c r="B27" s="28" t="s">
        <v>13</v>
      </c>
      <c r="C27" s="53">
        <f>SUM(C22:C26)</f>
        <v>0</v>
      </c>
      <c r="D27" s="53">
        <f t="shared" ref="D27:F27" si="2">SUM(D22:D26)</f>
        <v>0</v>
      </c>
      <c r="E27" s="53">
        <f t="shared" si="2"/>
        <v>0</v>
      </c>
      <c r="F27" s="53">
        <f t="shared" si="2"/>
        <v>0</v>
      </c>
      <c r="G27" s="63"/>
    </row>
    <row r="28" spans="1:7" s="15" customFormat="1" ht="15.95" customHeight="1" x14ac:dyDescent="0.25">
      <c r="A28" s="19" t="s">
        <v>266</v>
      </c>
      <c r="B28" s="20" t="s">
        <v>342</v>
      </c>
      <c r="C28" s="51"/>
      <c r="D28" s="51"/>
      <c r="E28" s="51"/>
      <c r="F28" s="62"/>
      <c r="G28" s="63"/>
    </row>
    <row r="29" spans="1:7" s="15" customFormat="1" ht="15.95" customHeight="1" x14ac:dyDescent="0.25">
      <c r="A29" s="25" t="s">
        <v>267</v>
      </c>
      <c r="B29" s="26" t="s">
        <v>343</v>
      </c>
      <c r="C29" s="51"/>
      <c r="D29" s="51"/>
      <c r="E29" s="51"/>
      <c r="F29" s="62"/>
      <c r="G29" s="63"/>
    </row>
    <row r="30" spans="1:7" s="15" customFormat="1" ht="15.95" customHeight="1" x14ac:dyDescent="0.25">
      <c r="A30" s="21" t="s">
        <v>268</v>
      </c>
      <c r="B30" s="22" t="s">
        <v>344</v>
      </c>
      <c r="C30" s="52">
        <f>+C28+C29</f>
        <v>0</v>
      </c>
      <c r="D30" s="52">
        <f t="shared" ref="D30:F30" si="3">+D28+D29</f>
        <v>0</v>
      </c>
      <c r="E30" s="52">
        <f t="shared" si="3"/>
        <v>0</v>
      </c>
      <c r="F30" s="52">
        <f t="shared" si="3"/>
        <v>0</v>
      </c>
      <c r="G30" s="63"/>
    </row>
    <row r="31" spans="1:7" s="15" customFormat="1" ht="15.95" customHeight="1" x14ac:dyDescent="0.25">
      <c r="A31" s="19" t="s">
        <v>269</v>
      </c>
      <c r="B31" s="20" t="s">
        <v>345</v>
      </c>
      <c r="C31" s="51"/>
      <c r="D31" s="51"/>
      <c r="E31" s="51"/>
      <c r="F31" s="62"/>
      <c r="G31" s="63"/>
    </row>
    <row r="32" spans="1:7" s="15" customFormat="1" ht="15.95" customHeight="1" x14ac:dyDescent="0.25">
      <c r="A32" s="19" t="s">
        <v>270</v>
      </c>
      <c r="B32" s="20" t="s">
        <v>346</v>
      </c>
      <c r="C32" s="51"/>
      <c r="D32" s="51"/>
      <c r="E32" s="51"/>
      <c r="F32" s="62"/>
      <c r="G32" s="63"/>
    </row>
    <row r="33" spans="1:7" s="15" customFormat="1" ht="15.95" customHeight="1" x14ac:dyDescent="0.25">
      <c r="A33" s="19" t="s">
        <v>271</v>
      </c>
      <c r="B33" s="20" t="s">
        <v>347</v>
      </c>
      <c r="C33" s="51"/>
      <c r="D33" s="51"/>
      <c r="E33" s="51"/>
      <c r="F33" s="62"/>
      <c r="G33" s="63"/>
    </row>
    <row r="34" spans="1:7" s="15" customFormat="1" ht="15.95" customHeight="1" x14ac:dyDescent="0.25">
      <c r="A34" s="19" t="s">
        <v>272</v>
      </c>
      <c r="B34" s="20" t="s">
        <v>348</v>
      </c>
      <c r="C34" s="51"/>
      <c r="D34" s="51"/>
      <c r="E34" s="51"/>
      <c r="F34" s="62"/>
      <c r="G34" s="63"/>
    </row>
    <row r="35" spans="1:7" s="15" customFormat="1" ht="15.95" customHeight="1" x14ac:dyDescent="0.25">
      <c r="A35" s="19" t="s">
        <v>273</v>
      </c>
      <c r="B35" s="20" t="s">
        <v>349</v>
      </c>
      <c r="C35" s="51"/>
      <c r="D35" s="51"/>
      <c r="E35" s="51"/>
      <c r="F35" s="62"/>
      <c r="G35" s="63"/>
    </row>
    <row r="36" spans="1:7" s="15" customFormat="1" ht="15.95" customHeight="1" x14ac:dyDescent="0.25">
      <c r="A36" s="19" t="s">
        <v>274</v>
      </c>
      <c r="B36" s="20" t="s">
        <v>350</v>
      </c>
      <c r="C36" s="51"/>
      <c r="D36" s="51"/>
      <c r="E36" s="51"/>
      <c r="F36" s="62"/>
      <c r="G36" s="63"/>
    </row>
    <row r="37" spans="1:7" s="15" customFormat="1" ht="15.95" customHeight="1" x14ac:dyDescent="0.25">
      <c r="A37" s="19" t="s">
        <v>275</v>
      </c>
      <c r="B37" s="20" t="s">
        <v>351</v>
      </c>
      <c r="C37" s="51"/>
      <c r="D37" s="51"/>
      <c r="E37" s="51"/>
      <c r="F37" s="62"/>
      <c r="G37" s="63"/>
    </row>
    <row r="38" spans="1:7" s="15" customFormat="1" ht="15.95" customHeight="1" x14ac:dyDescent="0.25">
      <c r="A38" s="19" t="s">
        <v>276</v>
      </c>
      <c r="B38" s="20" t="s">
        <v>352</v>
      </c>
      <c r="C38" s="51"/>
      <c r="D38" s="51"/>
      <c r="E38" s="51"/>
      <c r="F38" s="62"/>
      <c r="G38" s="63"/>
    </row>
    <row r="39" spans="1:7" s="15" customFormat="1" ht="15.95" customHeight="1" x14ac:dyDescent="0.25">
      <c r="A39" s="21" t="s">
        <v>277</v>
      </c>
      <c r="B39" s="22" t="s">
        <v>353</v>
      </c>
      <c r="C39" s="52">
        <f>+C34+C35+C36+C37+C38</f>
        <v>0</v>
      </c>
      <c r="D39" s="52">
        <f t="shared" ref="D39:F39" si="4">+D34+D35+D36+D37+D38</f>
        <v>0</v>
      </c>
      <c r="E39" s="52">
        <f t="shared" si="4"/>
        <v>0</v>
      </c>
      <c r="F39" s="52">
        <f t="shared" si="4"/>
        <v>0</v>
      </c>
      <c r="G39" s="63"/>
    </row>
    <row r="40" spans="1:7" s="15" customFormat="1" ht="15.95" customHeight="1" x14ac:dyDescent="0.25">
      <c r="A40" s="19" t="s">
        <v>278</v>
      </c>
      <c r="B40" s="20" t="s">
        <v>354</v>
      </c>
      <c r="C40" s="51"/>
      <c r="D40" s="51"/>
      <c r="E40" s="51"/>
      <c r="F40" s="62"/>
      <c r="G40" s="63"/>
    </row>
    <row r="41" spans="1:7" s="15" customFormat="1" ht="15.95" customHeight="1" x14ac:dyDescent="0.25">
      <c r="A41" s="27" t="s">
        <v>36</v>
      </c>
      <c r="B41" s="28" t="s">
        <v>14</v>
      </c>
      <c r="C41" s="53">
        <f>+C40+C39+C33+C32+C31+C30</f>
        <v>0</v>
      </c>
      <c r="D41" s="53">
        <f t="shared" ref="D41:F41" si="5">+D40+D39+D33+D32+D31+D30</f>
        <v>0</v>
      </c>
      <c r="E41" s="53">
        <f t="shared" si="5"/>
        <v>0</v>
      </c>
      <c r="F41" s="53">
        <f t="shared" si="5"/>
        <v>0</v>
      </c>
      <c r="G41" s="63"/>
    </row>
    <row r="42" spans="1:7" s="15" customFormat="1" ht="15.95" customHeight="1" x14ac:dyDescent="0.25">
      <c r="A42" s="19" t="s">
        <v>279</v>
      </c>
      <c r="B42" s="20" t="s">
        <v>355</v>
      </c>
      <c r="C42" s="51"/>
      <c r="D42" s="51"/>
      <c r="E42" s="51"/>
      <c r="F42" s="62"/>
      <c r="G42" s="63"/>
    </row>
    <row r="43" spans="1:7" s="15" customFormat="1" ht="15.95" customHeight="1" x14ac:dyDescent="0.25">
      <c r="A43" s="19" t="s">
        <v>280</v>
      </c>
      <c r="B43" s="20" t="s">
        <v>356</v>
      </c>
      <c r="C43" s="51"/>
      <c r="D43" s="51"/>
      <c r="E43" s="51"/>
      <c r="F43" s="62"/>
      <c r="G43" s="63"/>
    </row>
    <row r="44" spans="1:7" s="15" customFormat="1" ht="15.95" customHeight="1" x14ac:dyDescent="0.25">
      <c r="A44" s="19" t="s">
        <v>281</v>
      </c>
      <c r="B44" s="20" t="s">
        <v>357</v>
      </c>
      <c r="C44" s="51"/>
      <c r="D44" s="51"/>
      <c r="E44" s="51"/>
      <c r="F44" s="62"/>
      <c r="G44" s="63"/>
    </row>
    <row r="45" spans="1:7" s="15" customFormat="1" ht="15.95" customHeight="1" x14ac:dyDescent="0.25">
      <c r="A45" s="19" t="s">
        <v>282</v>
      </c>
      <c r="B45" s="20" t="s">
        <v>358</v>
      </c>
      <c r="C45" s="51"/>
      <c r="D45" s="51"/>
      <c r="E45" s="51"/>
      <c r="F45" s="62"/>
      <c r="G45" s="63"/>
    </row>
    <row r="46" spans="1:7" s="15" customFormat="1" ht="15.95" customHeight="1" x14ac:dyDescent="0.25">
      <c r="A46" s="19" t="s">
        <v>283</v>
      </c>
      <c r="B46" s="20" t="s">
        <v>359</v>
      </c>
      <c r="C46" s="51">
        <v>9000000</v>
      </c>
      <c r="D46" s="51">
        <v>11711464</v>
      </c>
      <c r="E46" s="51">
        <v>8300000</v>
      </c>
      <c r="F46" s="62">
        <v>8299357</v>
      </c>
      <c r="G46" s="63">
        <f t="shared" ref="G46:G67" si="6">+F46/E46</f>
        <v>0.99992253012048193</v>
      </c>
    </row>
    <row r="47" spans="1:7" s="15" customFormat="1" ht="15.95" customHeight="1" x14ac:dyDescent="0.25">
      <c r="A47" s="19" t="s">
        <v>284</v>
      </c>
      <c r="B47" s="20" t="s">
        <v>360</v>
      </c>
      <c r="C47" s="51">
        <v>2430000</v>
      </c>
      <c r="D47" s="51">
        <v>5947422</v>
      </c>
      <c r="E47" s="51">
        <v>2430000</v>
      </c>
      <c r="F47" s="62">
        <v>2240818</v>
      </c>
      <c r="G47" s="63">
        <f t="shared" si="6"/>
        <v>0.92214732510288067</v>
      </c>
    </row>
    <row r="48" spans="1:7" s="15" customFormat="1" ht="15.95" customHeight="1" x14ac:dyDescent="0.25">
      <c r="A48" s="19" t="s">
        <v>435</v>
      </c>
      <c r="B48" s="20" t="s">
        <v>361</v>
      </c>
      <c r="C48" s="51">
        <v>300000</v>
      </c>
      <c r="D48" s="51">
        <v>300000</v>
      </c>
      <c r="E48" s="51">
        <v>300000</v>
      </c>
      <c r="F48" s="62">
        <v>0</v>
      </c>
      <c r="G48" s="63">
        <f t="shared" si="6"/>
        <v>0</v>
      </c>
    </row>
    <row r="49" spans="1:7" s="15" customFormat="1" ht="15.95" customHeight="1" x14ac:dyDescent="0.25">
      <c r="A49" s="19" t="s">
        <v>285</v>
      </c>
      <c r="B49" s="20" t="s">
        <v>362</v>
      </c>
      <c r="C49" s="51">
        <v>10000</v>
      </c>
      <c r="D49" s="51">
        <v>9978</v>
      </c>
      <c r="E49" s="51">
        <v>1000</v>
      </c>
      <c r="F49" s="62">
        <v>54</v>
      </c>
      <c r="G49" s="63">
        <f t="shared" si="6"/>
        <v>5.3999999999999999E-2</v>
      </c>
    </row>
    <row r="50" spans="1:7" s="15" customFormat="1" ht="15.95" customHeight="1" x14ac:dyDescent="0.25">
      <c r="A50" s="19" t="s">
        <v>286</v>
      </c>
      <c r="B50" s="20" t="s">
        <v>363</v>
      </c>
      <c r="C50" s="51"/>
      <c r="D50" s="51"/>
      <c r="E50" s="51"/>
      <c r="F50" s="62"/>
      <c r="G50" s="63"/>
    </row>
    <row r="51" spans="1:7" s="15" customFormat="1" ht="15.95" customHeight="1" x14ac:dyDescent="0.25">
      <c r="A51" s="19" t="s">
        <v>287</v>
      </c>
      <c r="B51" s="20" t="s">
        <v>364</v>
      </c>
      <c r="C51" s="51"/>
      <c r="D51" s="51">
        <v>22</v>
      </c>
      <c r="E51" s="51">
        <v>22</v>
      </c>
      <c r="F51" s="62">
        <v>11</v>
      </c>
      <c r="G51" s="63">
        <f t="shared" si="6"/>
        <v>0.5</v>
      </c>
    </row>
    <row r="52" spans="1:7" s="15" customFormat="1" ht="15.95" customHeight="1" x14ac:dyDescent="0.25">
      <c r="A52" s="27" t="s">
        <v>37</v>
      </c>
      <c r="B52" s="28" t="s">
        <v>15</v>
      </c>
      <c r="C52" s="53">
        <f>SUM(C42:C51)</f>
        <v>11740000</v>
      </c>
      <c r="D52" s="53">
        <f t="shared" ref="D52:F52" si="7">SUM(D42:D51)</f>
        <v>17968886</v>
      </c>
      <c r="E52" s="53">
        <f t="shared" si="7"/>
        <v>11031022</v>
      </c>
      <c r="F52" s="53">
        <f t="shared" si="7"/>
        <v>10540240</v>
      </c>
      <c r="G52" s="63">
        <f t="shared" si="6"/>
        <v>0.95550892745930527</v>
      </c>
    </row>
    <row r="53" spans="1:7" s="15" customFormat="1" ht="15.95" customHeight="1" x14ac:dyDescent="0.25">
      <c r="A53" s="19" t="s">
        <v>296</v>
      </c>
      <c r="B53" s="20" t="s">
        <v>372</v>
      </c>
      <c r="C53" s="51"/>
      <c r="D53" s="51"/>
      <c r="E53" s="51"/>
      <c r="F53" s="62"/>
      <c r="G53" s="63"/>
    </row>
    <row r="54" spans="1:7" s="15" customFormat="1" ht="15.95" customHeight="1" x14ac:dyDescent="0.25">
      <c r="A54" s="19" t="s">
        <v>297</v>
      </c>
      <c r="B54" s="20" t="s">
        <v>373</v>
      </c>
      <c r="C54" s="51"/>
      <c r="D54" s="51"/>
      <c r="E54" s="51"/>
      <c r="F54" s="62"/>
      <c r="G54" s="63"/>
    </row>
    <row r="55" spans="1:7" s="15" customFormat="1" ht="15.95" customHeight="1" x14ac:dyDescent="0.25">
      <c r="A55" s="19" t="s">
        <v>298</v>
      </c>
      <c r="B55" s="20" t="s">
        <v>374</v>
      </c>
      <c r="C55" s="51"/>
      <c r="D55" s="51"/>
      <c r="E55" s="51"/>
      <c r="F55" s="62"/>
      <c r="G55" s="63"/>
    </row>
    <row r="56" spans="1:7" s="15" customFormat="1" ht="15.95" customHeight="1" x14ac:dyDescent="0.25">
      <c r="A56" s="19" t="s">
        <v>299</v>
      </c>
      <c r="B56" s="20" t="s">
        <v>375</v>
      </c>
      <c r="C56" s="51"/>
      <c r="D56" s="51"/>
      <c r="E56" s="51"/>
      <c r="F56" s="62"/>
      <c r="G56" s="63"/>
    </row>
    <row r="57" spans="1:7" s="15" customFormat="1" ht="15.95" customHeight="1" x14ac:dyDescent="0.25">
      <c r="A57" s="19" t="s">
        <v>300</v>
      </c>
      <c r="B57" s="20" t="s">
        <v>376</v>
      </c>
      <c r="C57" s="51"/>
      <c r="D57" s="51"/>
      <c r="E57" s="51"/>
      <c r="F57" s="62"/>
      <c r="G57" s="63"/>
    </row>
    <row r="58" spans="1:7" s="15" customFormat="1" ht="15.95" customHeight="1" x14ac:dyDescent="0.25">
      <c r="A58" s="27" t="s">
        <v>38</v>
      </c>
      <c r="B58" s="28" t="s">
        <v>16</v>
      </c>
      <c r="C58" s="53">
        <f>SUM(C53:C57)</f>
        <v>0</v>
      </c>
      <c r="D58" s="53">
        <f t="shared" ref="D58:F58" si="8">SUM(D53:D57)</f>
        <v>0</v>
      </c>
      <c r="E58" s="53">
        <f t="shared" si="8"/>
        <v>0</v>
      </c>
      <c r="F58" s="53">
        <f t="shared" si="8"/>
        <v>0</v>
      </c>
      <c r="G58" s="63"/>
    </row>
    <row r="59" spans="1:7" s="15" customFormat="1" ht="30" x14ac:dyDescent="0.25">
      <c r="A59" s="19" t="s">
        <v>288</v>
      </c>
      <c r="B59" s="20" t="s">
        <v>365</v>
      </c>
      <c r="C59" s="51"/>
      <c r="D59" s="51"/>
      <c r="E59" s="51"/>
      <c r="F59" s="62"/>
      <c r="G59" s="63"/>
    </row>
    <row r="60" spans="1:7" s="15" customFormat="1" ht="30" x14ac:dyDescent="0.25">
      <c r="A60" s="19" t="s">
        <v>289</v>
      </c>
      <c r="B60" s="20" t="s">
        <v>366</v>
      </c>
      <c r="C60" s="51"/>
      <c r="D60" s="51"/>
      <c r="E60" s="51"/>
      <c r="F60" s="62"/>
      <c r="G60" s="63"/>
    </row>
    <row r="61" spans="1:7" s="15" customFormat="1" ht="15.95" customHeight="1" x14ac:dyDescent="0.25">
      <c r="A61" s="19" t="s">
        <v>290</v>
      </c>
      <c r="B61" s="20" t="s">
        <v>430</v>
      </c>
      <c r="C61" s="51"/>
      <c r="D61" s="51"/>
      <c r="E61" s="51">
        <v>200014</v>
      </c>
      <c r="F61" s="62">
        <v>200000</v>
      </c>
      <c r="G61" s="63">
        <f t="shared" si="6"/>
        <v>0.999930004899657</v>
      </c>
    </row>
    <row r="62" spans="1:7" s="15" customFormat="1" ht="15.95" customHeight="1" x14ac:dyDescent="0.25">
      <c r="A62" s="27" t="s">
        <v>39</v>
      </c>
      <c r="B62" s="28" t="s">
        <v>17</v>
      </c>
      <c r="C62" s="53">
        <f>SUM(C59:C61)</f>
        <v>0</v>
      </c>
      <c r="D62" s="53">
        <f t="shared" ref="D62:F62" si="9">SUM(D59:D61)</f>
        <v>0</v>
      </c>
      <c r="E62" s="53">
        <f t="shared" si="9"/>
        <v>200014</v>
      </c>
      <c r="F62" s="53">
        <f t="shared" si="9"/>
        <v>200000</v>
      </c>
      <c r="G62" s="63">
        <f t="shared" si="6"/>
        <v>0.999930004899657</v>
      </c>
    </row>
    <row r="63" spans="1:7" s="15" customFormat="1" ht="30" x14ac:dyDescent="0.25">
      <c r="A63" s="19" t="s">
        <v>301</v>
      </c>
      <c r="B63" s="20" t="s">
        <v>377</v>
      </c>
      <c r="C63" s="51"/>
      <c r="D63" s="51"/>
      <c r="E63" s="51"/>
      <c r="F63" s="62"/>
      <c r="G63" s="63"/>
    </row>
    <row r="64" spans="1:7" s="15" customFormat="1" ht="30" x14ac:dyDescent="0.25">
      <c r="A64" s="19" t="s">
        <v>302</v>
      </c>
      <c r="B64" s="20" t="s">
        <v>378</v>
      </c>
      <c r="C64" s="51"/>
      <c r="D64" s="51"/>
      <c r="E64" s="51"/>
      <c r="F64" s="62"/>
      <c r="G64" s="63"/>
    </row>
    <row r="65" spans="1:7" s="15" customFormat="1" ht="15.95" customHeight="1" x14ac:dyDescent="0.25">
      <c r="A65" s="19" t="s">
        <v>303</v>
      </c>
      <c r="B65" s="20" t="s">
        <v>379</v>
      </c>
      <c r="C65" s="51"/>
      <c r="D65" s="51"/>
      <c r="E65" s="51"/>
      <c r="F65" s="62"/>
      <c r="G65" s="63"/>
    </row>
    <row r="66" spans="1:7" s="15" customFormat="1" ht="15.95" customHeight="1" x14ac:dyDescent="0.25">
      <c r="A66" s="27" t="s">
        <v>304</v>
      </c>
      <c r="B66" s="28" t="s">
        <v>18</v>
      </c>
      <c r="C66" s="53">
        <f>SUM(C63:C65)</f>
        <v>0</v>
      </c>
      <c r="D66" s="53">
        <f t="shared" ref="D66:E66" si="10">SUM(D63:D65)</f>
        <v>0</v>
      </c>
      <c r="E66" s="53">
        <f t="shared" si="10"/>
        <v>0</v>
      </c>
      <c r="F66" s="62"/>
      <c r="G66" s="63"/>
    </row>
    <row r="67" spans="1:7" s="15" customFormat="1" ht="15.95" customHeight="1" x14ac:dyDescent="0.25">
      <c r="A67" s="27" t="s">
        <v>41</v>
      </c>
      <c r="B67" s="28" t="s">
        <v>19</v>
      </c>
      <c r="C67" s="53">
        <f>+C66+C62+C58+C52+C41+C27+C21</f>
        <v>11740000</v>
      </c>
      <c r="D67" s="53">
        <f t="shared" ref="D67:F67" si="11">+D66+D62+D58+D52+D41+D27+D21</f>
        <v>17968886</v>
      </c>
      <c r="E67" s="53">
        <f t="shared" si="11"/>
        <v>11231036</v>
      </c>
      <c r="F67" s="53">
        <f t="shared" si="11"/>
        <v>10740240</v>
      </c>
      <c r="G67" s="63">
        <f t="shared" si="6"/>
        <v>0.95630002432544958</v>
      </c>
    </row>
    <row r="68" spans="1:7" s="15" customFormat="1" ht="15.95" customHeight="1" x14ac:dyDescent="0.25">
      <c r="A68" s="19" t="s">
        <v>305</v>
      </c>
      <c r="B68" s="20" t="s">
        <v>380</v>
      </c>
      <c r="C68" s="51"/>
      <c r="D68" s="51"/>
      <c r="E68" s="51"/>
      <c r="F68" s="62"/>
      <c r="G68" s="63"/>
    </row>
    <row r="69" spans="1:7" s="15" customFormat="1" ht="15.95" customHeight="1" x14ac:dyDescent="0.25">
      <c r="A69" s="19" t="s">
        <v>306</v>
      </c>
      <c r="B69" s="20" t="s">
        <v>381</v>
      </c>
      <c r="C69" s="51"/>
      <c r="D69" s="51"/>
      <c r="E69" s="51"/>
      <c r="F69" s="62"/>
      <c r="G69" s="63"/>
    </row>
    <row r="70" spans="1:7" s="15" customFormat="1" ht="15.95" customHeight="1" x14ac:dyDescent="0.25">
      <c r="A70" s="19" t="s">
        <v>307</v>
      </c>
      <c r="B70" s="20" t="s">
        <v>382</v>
      </c>
      <c r="C70" s="51"/>
      <c r="D70" s="51"/>
      <c r="E70" s="51"/>
      <c r="F70" s="62"/>
      <c r="G70" s="63"/>
    </row>
    <row r="71" spans="1:7" s="15" customFormat="1" ht="15.95" customHeight="1" x14ac:dyDescent="0.25">
      <c r="A71" s="21" t="s">
        <v>308</v>
      </c>
      <c r="B71" s="22" t="s">
        <v>383</v>
      </c>
      <c r="C71" s="52">
        <f>+C68+C69+C70</f>
        <v>0</v>
      </c>
      <c r="D71" s="52">
        <f t="shared" ref="D71:F71" si="12">+D68+D69+D70</f>
        <v>0</v>
      </c>
      <c r="E71" s="52">
        <f t="shared" si="12"/>
        <v>0</v>
      </c>
      <c r="F71" s="52">
        <f t="shared" si="12"/>
        <v>0</v>
      </c>
      <c r="G71" s="63"/>
    </row>
    <row r="72" spans="1:7" s="15" customFormat="1" ht="15.95" customHeight="1" x14ac:dyDescent="0.25">
      <c r="A72" s="19" t="s">
        <v>309</v>
      </c>
      <c r="B72" s="20" t="s">
        <v>384</v>
      </c>
      <c r="C72" s="51"/>
      <c r="D72" s="51"/>
      <c r="E72" s="51"/>
      <c r="F72" s="62"/>
      <c r="G72" s="63"/>
    </row>
    <row r="73" spans="1:7" s="15" customFormat="1" ht="15.95" customHeight="1" x14ac:dyDescent="0.25">
      <c r="A73" s="19" t="s">
        <v>310</v>
      </c>
      <c r="B73" s="20" t="s">
        <v>385</v>
      </c>
      <c r="C73" s="51"/>
      <c r="D73" s="51"/>
      <c r="E73" s="51"/>
      <c r="F73" s="62"/>
      <c r="G73" s="63"/>
    </row>
    <row r="74" spans="1:7" s="15" customFormat="1" ht="15.95" customHeight="1" x14ac:dyDescent="0.25">
      <c r="A74" s="19" t="s">
        <v>311</v>
      </c>
      <c r="B74" s="20" t="s">
        <v>386</v>
      </c>
      <c r="C74" s="51"/>
      <c r="D74" s="51"/>
      <c r="E74" s="51"/>
      <c r="F74" s="62"/>
      <c r="G74" s="63"/>
    </row>
    <row r="75" spans="1:7" s="15" customFormat="1" ht="15.95" customHeight="1" x14ac:dyDescent="0.25">
      <c r="A75" s="19" t="s">
        <v>312</v>
      </c>
      <c r="B75" s="20" t="s">
        <v>387</v>
      </c>
      <c r="C75" s="51"/>
      <c r="D75" s="51"/>
      <c r="E75" s="51"/>
      <c r="F75" s="62"/>
      <c r="G75" s="63"/>
    </row>
    <row r="76" spans="1:7" s="15" customFormat="1" ht="15.95" customHeight="1" x14ac:dyDescent="0.25">
      <c r="A76" s="21" t="s">
        <v>313</v>
      </c>
      <c r="B76" s="22" t="s">
        <v>388</v>
      </c>
      <c r="C76" s="52">
        <f>+C72+C73+C74+C75</f>
        <v>0</v>
      </c>
      <c r="D76" s="52">
        <f t="shared" ref="D76:F76" si="13">+D72+D73+D74+D75</f>
        <v>0</v>
      </c>
      <c r="E76" s="52">
        <f t="shared" si="13"/>
        <v>0</v>
      </c>
      <c r="F76" s="52">
        <f t="shared" si="13"/>
        <v>0</v>
      </c>
      <c r="G76" s="63"/>
    </row>
    <row r="77" spans="1:7" s="15" customFormat="1" ht="15.95" customHeight="1" x14ac:dyDescent="0.25">
      <c r="A77" s="19" t="s">
        <v>314</v>
      </c>
      <c r="B77" s="20" t="s">
        <v>389</v>
      </c>
      <c r="C77" s="51">
        <v>668472</v>
      </c>
      <c r="D77" s="51">
        <v>668472</v>
      </c>
      <c r="E77" s="51">
        <v>823714</v>
      </c>
      <c r="F77" s="62">
        <v>823714</v>
      </c>
      <c r="G77" s="63">
        <f t="shared" ref="G77:G95" si="14">+F77/E77</f>
        <v>1</v>
      </c>
    </row>
    <row r="78" spans="1:7" s="15" customFormat="1" ht="30" x14ac:dyDescent="0.25">
      <c r="A78" s="19" t="s">
        <v>315</v>
      </c>
      <c r="B78" s="20" t="s">
        <v>389</v>
      </c>
      <c r="C78" s="51"/>
      <c r="D78" s="51"/>
      <c r="E78" s="51"/>
      <c r="F78" s="62"/>
      <c r="G78" s="63"/>
    </row>
    <row r="79" spans="1:7" s="15" customFormat="1" ht="15.95" customHeight="1" x14ac:dyDescent="0.25">
      <c r="A79" s="19" t="s">
        <v>316</v>
      </c>
      <c r="B79" s="20" t="s">
        <v>390</v>
      </c>
      <c r="C79" s="51"/>
      <c r="D79" s="51"/>
      <c r="E79" s="51"/>
      <c r="F79" s="62"/>
      <c r="G79" s="63"/>
    </row>
    <row r="80" spans="1:7" s="15" customFormat="1" ht="15.95" customHeight="1" x14ac:dyDescent="0.25">
      <c r="A80" s="19" t="s">
        <v>317</v>
      </c>
      <c r="B80" s="20" t="s">
        <v>390</v>
      </c>
      <c r="C80" s="51"/>
      <c r="D80" s="51"/>
      <c r="E80" s="51"/>
      <c r="F80" s="62"/>
      <c r="G80" s="63"/>
    </row>
    <row r="81" spans="1:7" s="15" customFormat="1" ht="15.95" customHeight="1" x14ac:dyDescent="0.25">
      <c r="A81" s="21" t="s">
        <v>318</v>
      </c>
      <c r="B81" s="22" t="s">
        <v>391</v>
      </c>
      <c r="C81" s="52">
        <f>+C77+C78+C79+C80</f>
        <v>668472</v>
      </c>
      <c r="D81" s="52">
        <f t="shared" ref="D81:F81" si="15">+D77+D78+D79+D80</f>
        <v>668472</v>
      </c>
      <c r="E81" s="52">
        <f t="shared" si="15"/>
        <v>823714</v>
      </c>
      <c r="F81" s="52">
        <f t="shared" si="15"/>
        <v>823714</v>
      </c>
      <c r="G81" s="63">
        <f t="shared" si="14"/>
        <v>1</v>
      </c>
    </row>
    <row r="82" spans="1:7" s="15" customFormat="1" ht="15.95" customHeight="1" x14ac:dyDescent="0.25">
      <c r="A82" s="19" t="s">
        <v>319</v>
      </c>
      <c r="B82" s="20" t="s">
        <v>392</v>
      </c>
      <c r="C82" s="51"/>
      <c r="D82" s="51"/>
      <c r="E82" s="51"/>
      <c r="F82" s="62"/>
      <c r="G82" s="63"/>
    </row>
    <row r="83" spans="1:7" s="15" customFormat="1" ht="15.95" customHeight="1" x14ac:dyDescent="0.25">
      <c r="A83" s="19" t="s">
        <v>320</v>
      </c>
      <c r="B83" s="20" t="s">
        <v>393</v>
      </c>
      <c r="C83" s="51"/>
      <c r="D83" s="51"/>
      <c r="E83" s="51"/>
      <c r="F83" s="62"/>
      <c r="G83" s="63"/>
    </row>
    <row r="84" spans="1:7" s="15" customFormat="1" ht="15.95" customHeight="1" x14ac:dyDescent="0.25">
      <c r="A84" s="19" t="s">
        <v>200</v>
      </c>
      <c r="B84" s="20" t="s">
        <v>394</v>
      </c>
      <c r="C84" s="51">
        <v>61053159</v>
      </c>
      <c r="D84" s="51">
        <v>67683968</v>
      </c>
      <c r="E84" s="51">
        <f>62314903+18000</f>
        <v>62332903</v>
      </c>
      <c r="F84" s="62">
        <v>62089986</v>
      </c>
      <c r="G84" s="63">
        <f t="shared" si="14"/>
        <v>0.9961029089243606</v>
      </c>
    </row>
    <row r="85" spans="1:7" s="15" customFormat="1" ht="15.95" customHeight="1" x14ac:dyDescent="0.25">
      <c r="A85" s="19" t="s">
        <v>321</v>
      </c>
      <c r="B85" s="20" t="s">
        <v>395</v>
      </c>
      <c r="C85" s="51"/>
      <c r="D85" s="51"/>
      <c r="E85" s="51"/>
      <c r="F85" s="62"/>
      <c r="G85" s="63"/>
    </row>
    <row r="86" spans="1:7" s="15" customFormat="1" ht="15.95" customHeight="1" x14ac:dyDescent="0.25">
      <c r="A86" s="19" t="s">
        <v>322</v>
      </c>
      <c r="B86" s="20" t="s">
        <v>396</v>
      </c>
      <c r="C86" s="51"/>
      <c r="D86" s="51"/>
      <c r="E86" s="51"/>
      <c r="F86" s="62"/>
      <c r="G86" s="63"/>
    </row>
    <row r="87" spans="1:7" s="15" customFormat="1" ht="15.95" customHeight="1" x14ac:dyDescent="0.25">
      <c r="A87" s="21" t="s">
        <v>323</v>
      </c>
      <c r="B87" s="22" t="s">
        <v>397</v>
      </c>
      <c r="C87" s="52">
        <f>+C86+C85+C84+C83+C82+C81+C76+C71</f>
        <v>61721631</v>
      </c>
      <c r="D87" s="52">
        <f t="shared" ref="D87:F87" si="16">+D86+D85+D84+D83+D82+D81+D76+D71</f>
        <v>68352440</v>
      </c>
      <c r="E87" s="52">
        <f t="shared" si="16"/>
        <v>63156617</v>
      </c>
      <c r="F87" s="52">
        <f t="shared" si="16"/>
        <v>62913700</v>
      </c>
      <c r="G87" s="63">
        <f t="shared" si="14"/>
        <v>0.99615373635354787</v>
      </c>
    </row>
    <row r="88" spans="1:7" s="15" customFormat="1" ht="15.95" customHeight="1" x14ac:dyDescent="0.25">
      <c r="A88" s="19" t="s">
        <v>324</v>
      </c>
      <c r="B88" s="20" t="s">
        <v>398</v>
      </c>
      <c r="C88" s="51"/>
      <c r="D88" s="51"/>
      <c r="E88" s="51"/>
      <c r="F88" s="62"/>
      <c r="G88" s="63"/>
    </row>
    <row r="89" spans="1:7" s="15" customFormat="1" ht="15.95" customHeight="1" x14ac:dyDescent="0.25">
      <c r="A89" s="19" t="s">
        <v>325</v>
      </c>
      <c r="B89" s="20" t="s">
        <v>399</v>
      </c>
      <c r="C89" s="51"/>
      <c r="D89" s="51"/>
      <c r="E89" s="51"/>
      <c r="F89" s="62"/>
      <c r="G89" s="63"/>
    </row>
    <row r="90" spans="1:7" s="15" customFormat="1" ht="15.95" customHeight="1" x14ac:dyDescent="0.25">
      <c r="A90" s="19" t="s">
        <v>326</v>
      </c>
      <c r="B90" s="20" t="s">
        <v>400</v>
      </c>
      <c r="C90" s="51"/>
      <c r="D90" s="51"/>
      <c r="E90" s="51"/>
      <c r="F90" s="62"/>
      <c r="G90" s="63"/>
    </row>
    <row r="91" spans="1:7" s="15" customFormat="1" ht="15.95" customHeight="1" x14ac:dyDescent="0.25">
      <c r="A91" s="19" t="s">
        <v>327</v>
      </c>
      <c r="B91" s="20" t="s">
        <v>401</v>
      </c>
      <c r="C91" s="51"/>
      <c r="D91" s="51"/>
      <c r="E91" s="51"/>
      <c r="F91" s="62"/>
      <c r="G91" s="63"/>
    </row>
    <row r="92" spans="1:7" s="15" customFormat="1" ht="15.95" customHeight="1" x14ac:dyDescent="0.25">
      <c r="A92" s="21" t="s">
        <v>328</v>
      </c>
      <c r="B92" s="22" t="s">
        <v>402</v>
      </c>
      <c r="C92" s="52">
        <f>+C88+C89+C90+C91</f>
        <v>0</v>
      </c>
      <c r="D92" s="52">
        <f t="shared" ref="D92:F92" si="17">+D88+D89+D90+D91</f>
        <v>0</v>
      </c>
      <c r="E92" s="52">
        <f t="shared" si="17"/>
        <v>0</v>
      </c>
      <c r="F92" s="52">
        <f t="shared" si="17"/>
        <v>0</v>
      </c>
      <c r="G92" s="63"/>
    </row>
    <row r="93" spans="1:7" s="15" customFormat="1" ht="15.95" customHeight="1" x14ac:dyDescent="0.25">
      <c r="A93" s="19" t="s">
        <v>329</v>
      </c>
      <c r="B93" s="20" t="s">
        <v>403</v>
      </c>
      <c r="C93" s="51"/>
      <c r="D93" s="51"/>
      <c r="E93" s="51"/>
      <c r="F93" s="62"/>
      <c r="G93" s="63"/>
    </row>
    <row r="94" spans="1:7" s="15" customFormat="1" ht="15" x14ac:dyDescent="0.25">
      <c r="A94" s="27" t="s">
        <v>42</v>
      </c>
      <c r="B94" s="28" t="s">
        <v>20</v>
      </c>
      <c r="C94" s="53">
        <f>+C93+C92+C87</f>
        <v>61721631</v>
      </c>
      <c r="D94" s="53">
        <f t="shared" ref="D94:F94" si="18">+D93+D92+D87</f>
        <v>68352440</v>
      </c>
      <c r="E94" s="53">
        <f t="shared" si="18"/>
        <v>63156617</v>
      </c>
      <c r="F94" s="53">
        <f t="shared" si="18"/>
        <v>62913700</v>
      </c>
      <c r="G94" s="64">
        <f t="shared" si="14"/>
        <v>0.99615373635354787</v>
      </c>
    </row>
    <row r="95" spans="1:7" ht="33.75" customHeight="1" x14ac:dyDescent="0.25">
      <c r="A95" s="59" t="s">
        <v>21</v>
      </c>
      <c r="B95" s="60" t="s">
        <v>404</v>
      </c>
      <c r="C95" s="61">
        <f>+C94+C67</f>
        <v>73461631</v>
      </c>
      <c r="D95" s="61">
        <f t="shared" ref="D95:F95" si="19">+D94+D67</f>
        <v>86321326</v>
      </c>
      <c r="E95" s="61">
        <f t="shared" si="19"/>
        <v>74387653</v>
      </c>
      <c r="F95" s="61">
        <f t="shared" si="19"/>
        <v>73653940</v>
      </c>
      <c r="G95" s="64">
        <f t="shared" si="14"/>
        <v>0.99013662926023494</v>
      </c>
    </row>
    <row r="96" spans="1:7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</sheetData>
  <mergeCells count="7">
    <mergeCell ref="F7:F8"/>
    <mergeCell ref="G7:G8"/>
    <mergeCell ref="D1:G1"/>
    <mergeCell ref="A3:G3"/>
    <mergeCell ref="A5:G5"/>
    <mergeCell ref="A1:B1"/>
    <mergeCell ref="C7:E7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73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9"/>
  <sheetViews>
    <sheetView tabSelected="1" workbookViewId="0">
      <selection activeCell="D2" sqref="D2"/>
    </sheetView>
  </sheetViews>
  <sheetFormatPr defaultRowHeight="20.100000000000001" customHeight="1" x14ac:dyDescent="0.25"/>
  <cols>
    <col min="1" max="1" width="63.5703125" style="33" customWidth="1"/>
    <col min="2" max="2" width="7.7109375" style="32" customWidth="1"/>
    <col min="3" max="5" width="13.7109375" style="47" customWidth="1"/>
    <col min="6" max="6" width="12.28515625" style="55" customWidth="1"/>
    <col min="7" max="7" width="11.85546875" style="57" customWidth="1"/>
    <col min="8" max="16384" width="9.140625" style="14"/>
  </cols>
  <sheetData>
    <row r="1" spans="1:7" ht="20.100000000000001" customHeight="1" x14ac:dyDescent="0.25">
      <c r="A1" s="192" t="s">
        <v>0</v>
      </c>
      <c r="B1" s="192"/>
      <c r="D1" s="189" t="s">
        <v>697</v>
      </c>
      <c r="E1" s="181"/>
      <c r="F1" s="182"/>
      <c r="G1" s="182"/>
    </row>
    <row r="2" spans="1:7" ht="20.100000000000001" customHeight="1" x14ac:dyDescent="0.25">
      <c r="A2" s="32"/>
      <c r="E2" s="48"/>
    </row>
    <row r="3" spans="1:7" ht="20.100000000000001" customHeight="1" x14ac:dyDescent="0.25">
      <c r="A3" s="191" t="s">
        <v>434</v>
      </c>
      <c r="B3" s="191"/>
      <c r="C3" s="191"/>
      <c r="D3" s="191"/>
      <c r="E3" s="191"/>
      <c r="F3" s="179"/>
      <c r="G3" s="179"/>
    </row>
    <row r="4" spans="1:7" ht="20.100000000000001" customHeight="1" x14ac:dyDescent="0.25">
      <c r="A4" s="34"/>
      <c r="B4" s="35"/>
      <c r="C4" s="49"/>
      <c r="D4" s="49"/>
      <c r="E4" s="49"/>
    </row>
    <row r="5" spans="1:7" ht="20.100000000000001" customHeight="1" x14ac:dyDescent="0.25">
      <c r="A5" s="191" t="s">
        <v>43</v>
      </c>
      <c r="B5" s="191"/>
      <c r="C5" s="191"/>
      <c r="D5" s="191"/>
      <c r="E5" s="191"/>
      <c r="F5" s="179"/>
      <c r="G5" s="179"/>
    </row>
    <row r="6" spans="1:7" ht="37.5" customHeight="1" x14ac:dyDescent="0.25"/>
    <row r="7" spans="1:7" s="15" customFormat="1" ht="20.100000000000001" customHeight="1" x14ac:dyDescent="0.25">
      <c r="A7" s="18"/>
      <c r="B7" s="16"/>
      <c r="C7" s="187" t="s">
        <v>22</v>
      </c>
      <c r="D7" s="187"/>
      <c r="E7" s="187"/>
      <c r="F7" s="187" t="s">
        <v>431</v>
      </c>
      <c r="G7" s="176" t="s">
        <v>432</v>
      </c>
    </row>
    <row r="8" spans="1:7" s="17" customFormat="1" ht="18" customHeight="1" x14ac:dyDescent="0.25">
      <c r="A8" s="18"/>
      <c r="B8" s="18"/>
      <c r="C8" s="50" t="s">
        <v>410</v>
      </c>
      <c r="D8" s="50" t="s">
        <v>411</v>
      </c>
      <c r="E8" s="50" t="s">
        <v>412</v>
      </c>
      <c r="F8" s="188"/>
      <c r="G8" s="177"/>
    </row>
    <row r="9" spans="1:7" s="15" customFormat="1" ht="15" x14ac:dyDescent="0.25">
      <c r="A9" s="19" t="s">
        <v>44</v>
      </c>
      <c r="B9" s="20" t="s">
        <v>58</v>
      </c>
      <c r="C9" s="51">
        <v>39990205</v>
      </c>
      <c r="D9" s="51">
        <v>44994445</v>
      </c>
      <c r="E9" s="51">
        <v>41630973</v>
      </c>
      <c r="F9" s="62">
        <v>41630973</v>
      </c>
      <c r="G9" s="63">
        <f>+F9/E9</f>
        <v>1</v>
      </c>
    </row>
    <row r="10" spans="1:7" s="15" customFormat="1" ht="15" x14ac:dyDescent="0.25">
      <c r="A10" s="19" t="s">
        <v>45</v>
      </c>
      <c r="B10" s="20" t="s">
        <v>59</v>
      </c>
      <c r="C10" s="51"/>
      <c r="D10" s="51"/>
      <c r="E10" s="51"/>
      <c r="F10" s="62"/>
      <c r="G10" s="63"/>
    </row>
    <row r="11" spans="1:7" s="15" customFormat="1" ht="15" x14ac:dyDescent="0.25">
      <c r="A11" s="19" t="s">
        <v>46</v>
      </c>
      <c r="B11" s="20" t="s">
        <v>60</v>
      </c>
      <c r="C11" s="51"/>
      <c r="D11" s="51">
        <v>944000</v>
      </c>
      <c r="E11" s="51">
        <v>944000</v>
      </c>
      <c r="F11" s="62">
        <v>944000</v>
      </c>
      <c r="G11" s="63">
        <f t="shared" ref="G11:G53" si="0">+F11/E11</f>
        <v>1</v>
      </c>
    </row>
    <row r="12" spans="1:7" s="15" customFormat="1" ht="15" x14ac:dyDescent="0.25">
      <c r="A12" s="19" t="s">
        <v>47</v>
      </c>
      <c r="B12" s="20" t="s">
        <v>61</v>
      </c>
      <c r="C12" s="51"/>
      <c r="D12" s="51"/>
      <c r="E12" s="51"/>
      <c r="F12" s="62"/>
      <c r="G12" s="63"/>
    </row>
    <row r="13" spans="1:7" s="15" customFormat="1" ht="15" x14ac:dyDescent="0.25">
      <c r="A13" s="19" t="s">
        <v>48</v>
      </c>
      <c r="B13" s="20" t="s">
        <v>62</v>
      </c>
      <c r="C13" s="51"/>
      <c r="D13" s="51"/>
      <c r="E13" s="51"/>
      <c r="F13" s="62"/>
      <c r="G13" s="63"/>
    </row>
    <row r="14" spans="1:7" s="15" customFormat="1" ht="15" x14ac:dyDescent="0.25">
      <c r="A14" s="19" t="s">
        <v>49</v>
      </c>
      <c r="B14" s="20" t="s">
        <v>63</v>
      </c>
      <c r="C14" s="51"/>
      <c r="D14" s="51"/>
      <c r="E14" s="51"/>
      <c r="F14" s="62"/>
      <c r="G14" s="63"/>
    </row>
    <row r="15" spans="1:7" s="15" customFormat="1" ht="15" x14ac:dyDescent="0.25">
      <c r="A15" s="19" t="s">
        <v>50</v>
      </c>
      <c r="B15" s="20" t="s">
        <v>64</v>
      </c>
      <c r="C15" s="51">
        <v>2086126</v>
      </c>
      <c r="D15" s="51">
        <v>3148608</v>
      </c>
      <c r="E15" s="51">
        <v>3148608</v>
      </c>
      <c r="F15" s="62">
        <v>2852274</v>
      </c>
      <c r="G15" s="63">
        <f t="shared" si="0"/>
        <v>0.90588412403195318</v>
      </c>
    </row>
    <row r="16" spans="1:7" s="15" customFormat="1" ht="15" x14ac:dyDescent="0.25">
      <c r="A16" s="19" t="s">
        <v>51</v>
      </c>
      <c r="B16" s="20" t="s">
        <v>65</v>
      </c>
      <c r="C16" s="51"/>
      <c r="D16" s="51"/>
      <c r="E16" s="51"/>
      <c r="F16" s="62"/>
      <c r="G16" s="63"/>
    </row>
    <row r="17" spans="1:7" s="15" customFormat="1" ht="15" x14ac:dyDescent="0.25">
      <c r="A17" s="19" t="s">
        <v>52</v>
      </c>
      <c r="B17" s="20" t="s">
        <v>66</v>
      </c>
      <c r="C17" s="51">
        <v>460000</v>
      </c>
      <c r="D17" s="51">
        <v>648189</v>
      </c>
      <c r="E17" s="51">
        <v>648189</v>
      </c>
      <c r="F17" s="62">
        <v>408035</v>
      </c>
      <c r="G17" s="63">
        <f t="shared" si="0"/>
        <v>0.62950003779761765</v>
      </c>
    </row>
    <row r="18" spans="1:7" s="15" customFormat="1" ht="15" x14ac:dyDescent="0.25">
      <c r="A18" s="19" t="s">
        <v>53</v>
      </c>
      <c r="B18" s="20" t="s">
        <v>67</v>
      </c>
      <c r="C18" s="51"/>
      <c r="D18" s="51"/>
      <c r="E18" s="51"/>
      <c r="F18" s="62"/>
      <c r="G18" s="63"/>
    </row>
    <row r="19" spans="1:7" s="15" customFormat="1" ht="15" x14ac:dyDescent="0.25">
      <c r="A19" s="19" t="s">
        <v>54</v>
      </c>
      <c r="B19" s="20" t="s">
        <v>68</v>
      </c>
      <c r="C19" s="51"/>
      <c r="D19" s="51"/>
      <c r="E19" s="51"/>
      <c r="F19" s="62"/>
      <c r="G19" s="63"/>
    </row>
    <row r="20" spans="1:7" s="15" customFormat="1" ht="15" x14ac:dyDescent="0.25">
      <c r="A20" s="19" t="s">
        <v>55</v>
      </c>
      <c r="B20" s="20" t="s">
        <v>69</v>
      </c>
      <c r="C20" s="51"/>
      <c r="D20" s="51"/>
      <c r="E20" s="51"/>
      <c r="F20" s="62"/>
      <c r="G20" s="63"/>
    </row>
    <row r="21" spans="1:7" s="15" customFormat="1" ht="15" x14ac:dyDescent="0.25">
      <c r="A21" s="23" t="s">
        <v>56</v>
      </c>
      <c r="B21" s="24" t="s">
        <v>70</v>
      </c>
      <c r="C21" s="51"/>
      <c r="D21" s="51">
        <v>1017380</v>
      </c>
      <c r="E21" s="51">
        <v>963023</v>
      </c>
      <c r="F21" s="62">
        <v>866243</v>
      </c>
      <c r="G21" s="63">
        <f t="shared" si="0"/>
        <v>0.89950395784939718</v>
      </c>
    </row>
    <row r="22" spans="1:7" s="15" customFormat="1" ht="15" x14ac:dyDescent="0.25">
      <c r="A22" s="21" t="s">
        <v>57</v>
      </c>
      <c r="B22" s="22" t="s">
        <v>71</v>
      </c>
      <c r="C22" s="52">
        <f>SUM(C9:C21)</f>
        <v>42536331</v>
      </c>
      <c r="D22" s="52">
        <f t="shared" ref="D22:F22" si="1">SUM(D9:D21)</f>
        <v>50752622</v>
      </c>
      <c r="E22" s="52">
        <f t="shared" si="1"/>
        <v>47334793</v>
      </c>
      <c r="F22" s="52">
        <f t="shared" si="1"/>
        <v>46701525</v>
      </c>
      <c r="G22" s="63">
        <f t="shared" si="0"/>
        <v>0.98662151115776509</v>
      </c>
    </row>
    <row r="23" spans="1:7" s="15" customFormat="1" ht="15" x14ac:dyDescent="0.25">
      <c r="A23" s="25" t="s">
        <v>72</v>
      </c>
      <c r="B23" s="26" t="s">
        <v>109</v>
      </c>
      <c r="C23" s="51"/>
      <c r="D23" s="51"/>
      <c r="E23" s="51"/>
      <c r="F23" s="62"/>
      <c r="G23" s="63"/>
    </row>
    <row r="24" spans="1:7" s="15" customFormat="1" ht="30" x14ac:dyDescent="0.25">
      <c r="A24" s="19" t="s">
        <v>73</v>
      </c>
      <c r="B24" s="20" t="s">
        <v>110</v>
      </c>
      <c r="C24" s="51">
        <v>216000</v>
      </c>
      <c r="D24" s="51">
        <v>222671</v>
      </c>
      <c r="E24" s="51">
        <v>123000</v>
      </c>
      <c r="F24" s="62">
        <v>105000</v>
      </c>
      <c r="G24" s="63">
        <f t="shared" si="0"/>
        <v>0.85365853658536583</v>
      </c>
    </row>
    <row r="25" spans="1:7" s="15" customFormat="1" ht="15" x14ac:dyDescent="0.25">
      <c r="A25" s="19" t="s">
        <v>74</v>
      </c>
      <c r="B25" s="20" t="s">
        <v>111</v>
      </c>
      <c r="C25" s="51"/>
      <c r="D25" s="51"/>
      <c r="E25" s="51">
        <v>7671</v>
      </c>
      <c r="F25" s="62">
        <v>7671</v>
      </c>
      <c r="G25" s="63">
        <f t="shared" si="0"/>
        <v>1</v>
      </c>
    </row>
    <row r="26" spans="1:7" s="15" customFormat="1" ht="15" x14ac:dyDescent="0.25">
      <c r="A26" s="21" t="s">
        <v>75</v>
      </c>
      <c r="B26" s="22" t="s">
        <v>112</v>
      </c>
      <c r="C26" s="52">
        <f>SUM(C23:C25)</f>
        <v>216000</v>
      </c>
      <c r="D26" s="52">
        <f t="shared" ref="D26:F26" si="2">SUM(D23:D25)</f>
        <v>222671</v>
      </c>
      <c r="E26" s="52">
        <f t="shared" si="2"/>
        <v>130671</v>
      </c>
      <c r="F26" s="52">
        <f t="shared" si="2"/>
        <v>112671</v>
      </c>
      <c r="G26" s="63">
        <f t="shared" si="0"/>
        <v>0.86224946621668164</v>
      </c>
    </row>
    <row r="27" spans="1:7" s="15" customFormat="1" ht="15" x14ac:dyDescent="0.25">
      <c r="A27" s="27" t="s">
        <v>76</v>
      </c>
      <c r="B27" s="28" t="s">
        <v>1</v>
      </c>
      <c r="C27" s="53">
        <f>+C26+C22</f>
        <v>42752331</v>
      </c>
      <c r="D27" s="53">
        <f t="shared" ref="D27:F27" si="3">+D26+D22</f>
        <v>50975293</v>
      </c>
      <c r="E27" s="53">
        <f t="shared" si="3"/>
        <v>47465464</v>
      </c>
      <c r="F27" s="53">
        <f t="shared" si="3"/>
        <v>46814196</v>
      </c>
      <c r="G27" s="63">
        <f t="shared" si="0"/>
        <v>0.98627911864508477</v>
      </c>
    </row>
    <row r="28" spans="1:7" s="15" customFormat="1" ht="15" x14ac:dyDescent="0.25">
      <c r="A28" s="27" t="s">
        <v>25</v>
      </c>
      <c r="B28" s="28" t="s">
        <v>2</v>
      </c>
      <c r="C28" s="53">
        <v>9559237</v>
      </c>
      <c r="D28" s="53">
        <v>12129428</v>
      </c>
      <c r="E28" s="53">
        <v>10846933</v>
      </c>
      <c r="F28" s="62">
        <v>10846933</v>
      </c>
      <c r="G28" s="63">
        <f t="shared" si="0"/>
        <v>1</v>
      </c>
    </row>
    <row r="29" spans="1:7" s="15" customFormat="1" ht="15" x14ac:dyDescent="0.25">
      <c r="A29" s="19" t="s">
        <v>77</v>
      </c>
      <c r="B29" s="20" t="s">
        <v>113</v>
      </c>
      <c r="C29" s="51">
        <v>500000</v>
      </c>
      <c r="D29" s="51">
        <v>326068</v>
      </c>
      <c r="E29" s="51">
        <v>326068</v>
      </c>
      <c r="F29" s="62">
        <v>314578</v>
      </c>
      <c r="G29" s="63">
        <f t="shared" si="0"/>
        <v>0.96476195149478028</v>
      </c>
    </row>
    <row r="30" spans="1:7" s="15" customFormat="1" ht="15" x14ac:dyDescent="0.25">
      <c r="A30" s="19" t="s">
        <v>78</v>
      </c>
      <c r="B30" s="20" t="s">
        <v>114</v>
      </c>
      <c r="C30" s="51">
        <v>9480000</v>
      </c>
      <c r="D30" s="51">
        <v>10496867</v>
      </c>
      <c r="E30" s="51">
        <f>9576489+185422</f>
        <v>9761911</v>
      </c>
      <c r="F30" s="62">
        <v>9576489</v>
      </c>
      <c r="G30" s="63">
        <f t="shared" si="0"/>
        <v>0.98100556335742051</v>
      </c>
    </row>
    <row r="31" spans="1:7" s="15" customFormat="1" ht="15" x14ac:dyDescent="0.25">
      <c r="A31" s="19" t="s">
        <v>79</v>
      </c>
      <c r="B31" s="20" t="s">
        <v>115</v>
      </c>
      <c r="C31" s="51"/>
      <c r="D31" s="51"/>
      <c r="E31" s="51"/>
      <c r="F31" s="62"/>
      <c r="G31" s="63"/>
    </row>
    <row r="32" spans="1:7" s="15" customFormat="1" ht="15" x14ac:dyDescent="0.25">
      <c r="A32" s="21" t="s">
        <v>80</v>
      </c>
      <c r="B32" s="22" t="s">
        <v>116</v>
      </c>
      <c r="C32" s="52">
        <f>SUM(C29:C31)</f>
        <v>9980000</v>
      </c>
      <c r="D32" s="52">
        <f t="shared" ref="D32:F32" si="4">SUM(D29:D31)</f>
        <v>10822935</v>
      </c>
      <c r="E32" s="52">
        <f t="shared" si="4"/>
        <v>10087979</v>
      </c>
      <c r="F32" s="52">
        <f t="shared" si="4"/>
        <v>9891067</v>
      </c>
      <c r="G32" s="63">
        <f t="shared" si="0"/>
        <v>0.98048053034210325</v>
      </c>
    </row>
    <row r="33" spans="1:7" s="15" customFormat="1" ht="15" x14ac:dyDescent="0.25">
      <c r="A33" s="19" t="s">
        <v>81</v>
      </c>
      <c r="B33" s="20" t="s">
        <v>117</v>
      </c>
      <c r="C33" s="51">
        <v>60000</v>
      </c>
      <c r="D33" s="51">
        <v>206115</v>
      </c>
      <c r="E33" s="51">
        <v>123603</v>
      </c>
      <c r="F33" s="62">
        <v>123603</v>
      </c>
      <c r="G33" s="63">
        <f t="shared" si="0"/>
        <v>1</v>
      </c>
    </row>
    <row r="34" spans="1:7" s="15" customFormat="1" ht="15" x14ac:dyDescent="0.25">
      <c r="A34" s="19" t="s">
        <v>82</v>
      </c>
      <c r="B34" s="20" t="s">
        <v>118</v>
      </c>
      <c r="C34" s="51">
        <v>170000</v>
      </c>
      <c r="D34" s="51">
        <v>170000</v>
      </c>
      <c r="E34" s="51">
        <v>55350</v>
      </c>
      <c r="F34" s="62">
        <v>55350</v>
      </c>
      <c r="G34" s="63">
        <f t="shared" si="0"/>
        <v>1</v>
      </c>
    </row>
    <row r="35" spans="1:7" s="15" customFormat="1" ht="15" x14ac:dyDescent="0.25">
      <c r="A35" s="21" t="s">
        <v>83</v>
      </c>
      <c r="B35" s="22" t="s">
        <v>119</v>
      </c>
      <c r="C35" s="52">
        <f>SUM(C33:C34)</f>
        <v>230000</v>
      </c>
      <c r="D35" s="52">
        <f t="shared" ref="D35:F35" si="5">SUM(D33:D34)</f>
        <v>376115</v>
      </c>
      <c r="E35" s="52">
        <f t="shared" si="5"/>
        <v>178953</v>
      </c>
      <c r="F35" s="52">
        <f t="shared" si="5"/>
        <v>178953</v>
      </c>
      <c r="G35" s="63">
        <f t="shared" si="0"/>
        <v>1</v>
      </c>
    </row>
    <row r="36" spans="1:7" s="15" customFormat="1" ht="15" x14ac:dyDescent="0.25">
      <c r="A36" s="19" t="s">
        <v>84</v>
      </c>
      <c r="B36" s="20" t="s">
        <v>120</v>
      </c>
      <c r="C36" s="51">
        <v>950000</v>
      </c>
      <c r="D36" s="51">
        <v>1807522</v>
      </c>
      <c r="E36" s="51">
        <v>1473182</v>
      </c>
      <c r="F36" s="62">
        <v>1473182</v>
      </c>
      <c r="G36" s="63">
        <f t="shared" si="0"/>
        <v>1</v>
      </c>
    </row>
    <row r="37" spans="1:7" s="15" customFormat="1" ht="15" x14ac:dyDescent="0.25">
      <c r="A37" s="19" t="s">
        <v>85</v>
      </c>
      <c r="B37" s="20" t="s">
        <v>121</v>
      </c>
      <c r="C37" s="51"/>
      <c r="D37" s="51">
        <v>27559</v>
      </c>
      <c r="E37" s="51">
        <v>27559</v>
      </c>
      <c r="F37" s="62">
        <v>27559</v>
      </c>
      <c r="G37" s="63">
        <f t="shared" si="0"/>
        <v>1</v>
      </c>
    </row>
    <row r="38" spans="1:7" s="15" customFormat="1" ht="15" x14ac:dyDescent="0.25">
      <c r="A38" s="19" t="s">
        <v>86</v>
      </c>
      <c r="B38" s="20" t="s">
        <v>122</v>
      </c>
      <c r="C38" s="51">
        <v>1150000</v>
      </c>
      <c r="D38" s="51">
        <v>150000</v>
      </c>
      <c r="E38" s="51">
        <v>0</v>
      </c>
      <c r="F38" s="62"/>
      <c r="G38" s="63"/>
    </row>
    <row r="39" spans="1:7" s="15" customFormat="1" ht="15" x14ac:dyDescent="0.25">
      <c r="A39" s="19" t="s">
        <v>87</v>
      </c>
      <c r="B39" s="20" t="s">
        <v>123</v>
      </c>
      <c r="C39" s="51">
        <v>1100000</v>
      </c>
      <c r="D39" s="51">
        <v>126683</v>
      </c>
      <c r="E39" s="51">
        <v>101723</v>
      </c>
      <c r="F39" s="62">
        <v>101723</v>
      </c>
      <c r="G39" s="63">
        <f t="shared" si="0"/>
        <v>1</v>
      </c>
    </row>
    <row r="40" spans="1:7" s="15" customFormat="1" ht="15" x14ac:dyDescent="0.25">
      <c r="A40" s="19" t="s">
        <v>88</v>
      </c>
      <c r="B40" s="20" t="s">
        <v>124</v>
      </c>
      <c r="C40" s="51"/>
      <c r="D40" s="51">
        <v>100000</v>
      </c>
      <c r="E40" s="51">
        <v>0</v>
      </c>
      <c r="F40" s="62"/>
      <c r="G40" s="63"/>
    </row>
    <row r="41" spans="1:7" s="15" customFormat="1" ht="15" x14ac:dyDescent="0.25">
      <c r="A41" s="19" t="s">
        <v>89</v>
      </c>
      <c r="B41" s="20" t="s">
        <v>125</v>
      </c>
      <c r="C41" s="51">
        <v>100000</v>
      </c>
      <c r="D41" s="51">
        <v>181568</v>
      </c>
      <c r="E41" s="51">
        <v>131568</v>
      </c>
      <c r="F41" s="62">
        <v>131568</v>
      </c>
      <c r="G41" s="63">
        <f t="shared" si="0"/>
        <v>1</v>
      </c>
    </row>
    <row r="42" spans="1:7" s="15" customFormat="1" ht="15" x14ac:dyDescent="0.25">
      <c r="A42" s="19" t="s">
        <v>90</v>
      </c>
      <c r="B42" s="20" t="s">
        <v>126</v>
      </c>
      <c r="C42" s="51">
        <v>180000</v>
      </c>
      <c r="D42" s="51">
        <v>1613200</v>
      </c>
      <c r="E42" s="51">
        <f>1287744+95905</f>
        <v>1383649</v>
      </c>
      <c r="F42" s="62">
        <v>1383649</v>
      </c>
      <c r="G42" s="63">
        <f t="shared" si="0"/>
        <v>1</v>
      </c>
    </row>
    <row r="43" spans="1:7" s="15" customFormat="1" ht="15" x14ac:dyDescent="0.25">
      <c r="A43" s="21" t="s">
        <v>91</v>
      </c>
      <c r="B43" s="22" t="s">
        <v>127</v>
      </c>
      <c r="C43" s="52">
        <f>SUM(C36:C42)</f>
        <v>3480000</v>
      </c>
      <c r="D43" s="52">
        <f t="shared" ref="D43:F43" si="6">SUM(D36:D42)</f>
        <v>4006532</v>
      </c>
      <c r="E43" s="52">
        <f t="shared" si="6"/>
        <v>3117681</v>
      </c>
      <c r="F43" s="52">
        <f t="shared" si="6"/>
        <v>3117681</v>
      </c>
      <c r="G43" s="63">
        <f t="shared" si="0"/>
        <v>1</v>
      </c>
    </row>
    <row r="44" spans="1:7" s="15" customFormat="1" ht="15" x14ac:dyDescent="0.25">
      <c r="A44" s="19" t="s">
        <v>92</v>
      </c>
      <c r="B44" s="20" t="s">
        <v>128</v>
      </c>
      <c r="C44" s="51">
        <v>20000</v>
      </c>
      <c r="D44" s="51">
        <v>20000</v>
      </c>
      <c r="E44" s="51">
        <v>0</v>
      </c>
      <c r="F44" s="62"/>
      <c r="G44" s="63"/>
    </row>
    <row r="45" spans="1:7" s="15" customFormat="1" ht="15" x14ac:dyDescent="0.25">
      <c r="A45" s="19" t="s">
        <v>93</v>
      </c>
      <c r="B45" s="20" t="s">
        <v>129</v>
      </c>
      <c r="C45" s="51"/>
      <c r="D45" s="51"/>
      <c r="E45" s="51"/>
      <c r="F45" s="62"/>
      <c r="G45" s="63"/>
    </row>
    <row r="46" spans="1:7" s="15" customFormat="1" ht="15" x14ac:dyDescent="0.25">
      <c r="A46" s="21" t="s">
        <v>94</v>
      </c>
      <c r="B46" s="22" t="s">
        <v>130</v>
      </c>
      <c r="C46" s="52">
        <f>SUM(C44:C45)</f>
        <v>20000</v>
      </c>
      <c r="D46" s="52">
        <f t="shared" ref="D46:E46" si="7">SUM(D44:D45)</f>
        <v>20000</v>
      </c>
      <c r="E46" s="52">
        <f t="shared" si="7"/>
        <v>0</v>
      </c>
      <c r="F46" s="62">
        <v>0</v>
      </c>
      <c r="G46" s="63"/>
    </row>
    <row r="47" spans="1:7" s="15" customFormat="1" ht="15" x14ac:dyDescent="0.25">
      <c r="A47" s="19" t="s">
        <v>95</v>
      </c>
      <c r="B47" s="20" t="s">
        <v>131</v>
      </c>
      <c r="C47" s="51">
        <v>2352800</v>
      </c>
      <c r="D47" s="51">
        <v>2752800</v>
      </c>
      <c r="E47" s="51">
        <f>2534588+25894</f>
        <v>2560482</v>
      </c>
      <c r="F47" s="62">
        <v>2480979</v>
      </c>
      <c r="G47" s="63">
        <f t="shared" si="0"/>
        <v>0.9689499867603053</v>
      </c>
    </row>
    <row r="48" spans="1:7" s="15" customFormat="1" ht="15" x14ac:dyDescent="0.25">
      <c r="A48" s="19" t="s">
        <v>96</v>
      </c>
      <c r="B48" s="20" t="s">
        <v>132</v>
      </c>
      <c r="C48" s="51">
        <v>100000</v>
      </c>
      <c r="D48" s="51">
        <v>100000</v>
      </c>
      <c r="E48" s="51">
        <v>0</v>
      </c>
      <c r="F48" s="62"/>
      <c r="G48" s="63"/>
    </row>
    <row r="49" spans="1:7" s="15" customFormat="1" ht="15" x14ac:dyDescent="0.25">
      <c r="A49" s="19" t="s">
        <v>97</v>
      </c>
      <c r="B49" s="20" t="s">
        <v>133</v>
      </c>
      <c r="C49" s="51"/>
      <c r="D49" s="51"/>
      <c r="E49" s="51"/>
      <c r="F49" s="62"/>
      <c r="G49" s="63"/>
    </row>
    <row r="50" spans="1:7" s="15" customFormat="1" ht="15" x14ac:dyDescent="0.25">
      <c r="A50" s="19" t="s">
        <v>98</v>
      </c>
      <c r="B50" s="20" t="s">
        <v>134</v>
      </c>
      <c r="C50" s="51"/>
      <c r="D50" s="51"/>
      <c r="E50" s="51"/>
      <c r="F50" s="62"/>
      <c r="G50" s="63"/>
    </row>
    <row r="51" spans="1:7" s="15" customFormat="1" ht="15" x14ac:dyDescent="0.25">
      <c r="A51" s="19" t="s">
        <v>99</v>
      </c>
      <c r="B51" s="20" t="s">
        <v>135</v>
      </c>
      <c r="C51" s="51">
        <v>40000</v>
      </c>
      <c r="D51" s="51">
        <v>53970</v>
      </c>
      <c r="E51" s="51">
        <v>53966</v>
      </c>
      <c r="F51" s="62">
        <v>53941</v>
      </c>
      <c r="G51" s="63">
        <f t="shared" si="0"/>
        <v>0.99953674535818848</v>
      </c>
    </row>
    <row r="52" spans="1:7" s="15" customFormat="1" ht="15" x14ac:dyDescent="0.25">
      <c r="A52" s="21" t="s">
        <v>100</v>
      </c>
      <c r="B52" s="22" t="s">
        <v>136</v>
      </c>
      <c r="C52" s="52">
        <f>SUM(C47:C51)</f>
        <v>2492800</v>
      </c>
      <c r="D52" s="52">
        <f t="shared" ref="D52:F52" si="8">SUM(D47:D51)</f>
        <v>2906770</v>
      </c>
      <c r="E52" s="52">
        <f t="shared" si="8"/>
        <v>2614448</v>
      </c>
      <c r="F52" s="52">
        <f t="shared" si="8"/>
        <v>2534920</v>
      </c>
      <c r="G52" s="63">
        <f t="shared" si="0"/>
        <v>0.96958134183582922</v>
      </c>
    </row>
    <row r="53" spans="1:7" s="15" customFormat="1" ht="15" x14ac:dyDescent="0.25">
      <c r="A53" s="27" t="s">
        <v>26</v>
      </c>
      <c r="B53" s="28" t="s">
        <v>3</v>
      </c>
      <c r="C53" s="53">
        <f>+C52+C46+C43+C35+C32</f>
        <v>16202800</v>
      </c>
      <c r="D53" s="53">
        <f t="shared" ref="D53:F53" si="9">+D52+D46+D43+D35+D32</f>
        <v>18132352</v>
      </c>
      <c r="E53" s="53">
        <f t="shared" si="9"/>
        <v>15999061</v>
      </c>
      <c r="F53" s="53">
        <f t="shared" si="9"/>
        <v>15722621</v>
      </c>
      <c r="G53" s="63">
        <f t="shared" si="0"/>
        <v>0.98272148596720765</v>
      </c>
    </row>
    <row r="54" spans="1:7" s="15" customFormat="1" ht="15" x14ac:dyDescent="0.25">
      <c r="A54" s="19" t="s">
        <v>101</v>
      </c>
      <c r="B54" s="20" t="s">
        <v>137</v>
      </c>
      <c r="C54" s="51"/>
      <c r="D54" s="51"/>
      <c r="E54" s="51"/>
      <c r="F54" s="62"/>
      <c r="G54" s="63"/>
    </row>
    <row r="55" spans="1:7" s="15" customFormat="1" ht="15" x14ac:dyDescent="0.25">
      <c r="A55" s="19" t="s">
        <v>102</v>
      </c>
      <c r="B55" s="20" t="s">
        <v>138</v>
      </c>
      <c r="C55" s="51"/>
      <c r="D55" s="51"/>
      <c r="E55" s="51"/>
      <c r="F55" s="62"/>
      <c r="G55" s="63"/>
    </row>
    <row r="56" spans="1:7" s="15" customFormat="1" ht="15" x14ac:dyDescent="0.25">
      <c r="A56" s="19" t="s">
        <v>103</v>
      </c>
      <c r="B56" s="20" t="s">
        <v>139</v>
      </c>
      <c r="C56" s="51"/>
      <c r="D56" s="51"/>
      <c r="E56" s="51"/>
      <c r="F56" s="62"/>
      <c r="G56" s="63"/>
    </row>
    <row r="57" spans="1:7" s="15" customFormat="1" ht="15" x14ac:dyDescent="0.25">
      <c r="A57" s="19" t="s">
        <v>104</v>
      </c>
      <c r="B57" s="20" t="s">
        <v>140</v>
      </c>
      <c r="C57" s="51"/>
      <c r="D57" s="51"/>
      <c r="E57" s="51"/>
      <c r="F57" s="62"/>
      <c r="G57" s="63"/>
    </row>
    <row r="58" spans="1:7" s="15" customFormat="1" ht="15" x14ac:dyDescent="0.25">
      <c r="A58" s="19" t="s">
        <v>105</v>
      </c>
      <c r="B58" s="20" t="s">
        <v>141</v>
      </c>
      <c r="C58" s="51"/>
      <c r="D58" s="51"/>
      <c r="E58" s="51"/>
      <c r="F58" s="62"/>
      <c r="G58" s="63"/>
    </row>
    <row r="59" spans="1:7" s="15" customFormat="1" ht="15" x14ac:dyDescent="0.25">
      <c r="A59" s="19" t="s">
        <v>106</v>
      </c>
      <c r="B59" s="20" t="s">
        <v>142</v>
      </c>
      <c r="C59" s="51"/>
      <c r="D59" s="51"/>
      <c r="E59" s="51"/>
      <c r="F59" s="62"/>
      <c r="G59" s="63"/>
    </row>
    <row r="60" spans="1:7" s="15" customFormat="1" ht="15" x14ac:dyDescent="0.25">
      <c r="A60" s="19" t="s">
        <v>107</v>
      </c>
      <c r="B60" s="20" t="s">
        <v>143</v>
      </c>
      <c r="C60" s="51"/>
      <c r="D60" s="51"/>
      <c r="E60" s="51"/>
      <c r="F60" s="62"/>
      <c r="G60" s="63"/>
    </row>
    <row r="61" spans="1:7" s="15" customFormat="1" ht="15" x14ac:dyDescent="0.25">
      <c r="A61" s="19" t="s">
        <v>108</v>
      </c>
      <c r="B61" s="20" t="s">
        <v>144</v>
      </c>
      <c r="C61" s="51"/>
      <c r="D61" s="51"/>
      <c r="E61" s="51"/>
      <c r="F61" s="62"/>
      <c r="G61" s="63"/>
    </row>
    <row r="62" spans="1:7" s="15" customFormat="1" ht="15" x14ac:dyDescent="0.25">
      <c r="A62" s="27" t="s">
        <v>27</v>
      </c>
      <c r="B62" s="28" t="s">
        <v>4</v>
      </c>
      <c r="C62" s="53">
        <f>SUM(C54:C61)</f>
        <v>0</v>
      </c>
      <c r="D62" s="53">
        <f t="shared" ref="D62:F62" si="10">SUM(D54:D61)</f>
        <v>0</v>
      </c>
      <c r="E62" s="53">
        <f t="shared" si="10"/>
        <v>0</v>
      </c>
      <c r="F62" s="53">
        <f t="shared" si="10"/>
        <v>0</v>
      </c>
      <c r="G62" s="63"/>
    </row>
    <row r="63" spans="1:7" s="15" customFormat="1" ht="15" x14ac:dyDescent="0.25">
      <c r="A63" s="19" t="s">
        <v>157</v>
      </c>
      <c r="B63" s="20" t="s">
        <v>145</v>
      </c>
      <c r="C63" s="51"/>
      <c r="D63" s="51"/>
      <c r="E63" s="51"/>
      <c r="F63" s="62"/>
      <c r="G63" s="63"/>
    </row>
    <row r="64" spans="1:7" s="15" customFormat="1" ht="15" x14ac:dyDescent="0.25">
      <c r="A64" s="19" t="s">
        <v>158</v>
      </c>
      <c r="B64" s="20" t="s">
        <v>146</v>
      </c>
      <c r="C64" s="51"/>
      <c r="D64" s="51"/>
      <c r="E64" s="51"/>
      <c r="F64" s="62"/>
      <c r="G64" s="63"/>
    </row>
    <row r="65" spans="1:7" s="15" customFormat="1" ht="30" x14ac:dyDescent="0.25">
      <c r="A65" s="19" t="s">
        <v>159</v>
      </c>
      <c r="B65" s="20" t="s">
        <v>147</v>
      </c>
      <c r="C65" s="51"/>
      <c r="D65" s="51"/>
      <c r="E65" s="51"/>
      <c r="F65" s="62"/>
      <c r="G65" s="63"/>
    </row>
    <row r="66" spans="1:7" s="15" customFormat="1" ht="30" x14ac:dyDescent="0.25">
      <c r="A66" s="19" t="s">
        <v>160</v>
      </c>
      <c r="B66" s="20" t="s">
        <v>148</v>
      </c>
      <c r="C66" s="51"/>
      <c r="D66" s="51"/>
      <c r="E66" s="51"/>
      <c r="F66" s="62"/>
      <c r="G66" s="63"/>
    </row>
    <row r="67" spans="1:7" s="15" customFormat="1" ht="30" x14ac:dyDescent="0.25">
      <c r="A67" s="19" t="s">
        <v>161</v>
      </c>
      <c r="B67" s="20" t="s">
        <v>149</v>
      </c>
      <c r="C67" s="51"/>
      <c r="D67" s="51"/>
      <c r="E67" s="51"/>
      <c r="F67" s="62"/>
      <c r="G67" s="63"/>
    </row>
    <row r="68" spans="1:7" s="15" customFormat="1" ht="15" x14ac:dyDescent="0.25">
      <c r="A68" s="19" t="s">
        <v>162</v>
      </c>
      <c r="B68" s="20" t="s">
        <v>150</v>
      </c>
      <c r="C68" s="51"/>
      <c r="D68" s="51"/>
      <c r="E68" s="51"/>
      <c r="F68" s="62"/>
      <c r="G68" s="63"/>
    </row>
    <row r="69" spans="1:7" s="15" customFormat="1" ht="30" x14ac:dyDescent="0.25">
      <c r="A69" s="19" t="s">
        <v>163</v>
      </c>
      <c r="B69" s="20" t="s">
        <v>151</v>
      </c>
      <c r="C69" s="51"/>
      <c r="D69" s="51"/>
      <c r="E69" s="51"/>
      <c r="F69" s="62"/>
      <c r="G69" s="63"/>
    </row>
    <row r="70" spans="1:7" s="15" customFormat="1" ht="30" x14ac:dyDescent="0.25">
      <c r="A70" s="19" t="s">
        <v>164</v>
      </c>
      <c r="B70" s="20" t="s">
        <v>152</v>
      </c>
      <c r="C70" s="51"/>
      <c r="D70" s="51"/>
      <c r="E70" s="51"/>
      <c r="F70" s="62"/>
      <c r="G70" s="63"/>
    </row>
    <row r="71" spans="1:7" s="15" customFormat="1" ht="15" x14ac:dyDescent="0.25">
      <c r="A71" s="19" t="s">
        <v>165</v>
      </c>
      <c r="B71" s="20" t="s">
        <v>153</v>
      </c>
      <c r="C71" s="51"/>
      <c r="D71" s="51"/>
      <c r="E71" s="51"/>
      <c r="F71" s="62"/>
      <c r="G71" s="63"/>
    </row>
    <row r="72" spans="1:7" s="15" customFormat="1" ht="15" x14ac:dyDescent="0.25">
      <c r="A72" s="19" t="s">
        <v>166</v>
      </c>
      <c r="B72" s="20" t="s">
        <v>154</v>
      </c>
      <c r="C72" s="51"/>
      <c r="D72" s="51"/>
      <c r="E72" s="51"/>
      <c r="F72" s="62"/>
      <c r="G72" s="63"/>
    </row>
    <row r="73" spans="1:7" s="15" customFormat="1" ht="15" x14ac:dyDescent="0.25">
      <c r="A73" s="19" t="s">
        <v>167</v>
      </c>
      <c r="B73" s="20" t="s">
        <v>155</v>
      </c>
      <c r="C73" s="51"/>
      <c r="D73" s="51"/>
      <c r="E73" s="51"/>
      <c r="F73" s="62"/>
      <c r="G73" s="63"/>
    </row>
    <row r="74" spans="1:7" s="15" customFormat="1" ht="15" x14ac:dyDescent="0.25">
      <c r="A74" s="19" t="s">
        <v>168</v>
      </c>
      <c r="B74" s="20" t="s">
        <v>156</v>
      </c>
      <c r="C74" s="51"/>
      <c r="D74" s="51"/>
      <c r="E74" s="51"/>
      <c r="F74" s="62"/>
      <c r="G74" s="63"/>
    </row>
    <row r="75" spans="1:7" s="15" customFormat="1" ht="15" x14ac:dyDescent="0.25">
      <c r="A75" s="19" t="s">
        <v>169</v>
      </c>
      <c r="B75" s="20" t="s">
        <v>156</v>
      </c>
      <c r="C75" s="51"/>
      <c r="D75" s="51"/>
      <c r="E75" s="51"/>
      <c r="F75" s="62"/>
      <c r="G75" s="63"/>
    </row>
    <row r="76" spans="1:7" s="15" customFormat="1" ht="15" x14ac:dyDescent="0.25">
      <c r="A76" s="27" t="s">
        <v>28</v>
      </c>
      <c r="B76" s="28" t="s">
        <v>5</v>
      </c>
      <c r="C76" s="53">
        <f>SUM(C63:C75)</f>
        <v>0</v>
      </c>
      <c r="D76" s="53">
        <f t="shared" ref="D76" si="11">SUM(D63:D75)</f>
        <v>0</v>
      </c>
      <c r="E76" s="53">
        <f>SUM(E63:E75)</f>
        <v>0</v>
      </c>
      <c r="F76" s="53">
        <f>SUM(F63:F75)</f>
        <v>0</v>
      </c>
      <c r="G76" s="63"/>
    </row>
    <row r="77" spans="1:7" s="15" customFormat="1" ht="15" x14ac:dyDescent="0.25">
      <c r="A77" s="19" t="s">
        <v>170</v>
      </c>
      <c r="B77" s="20" t="s">
        <v>211</v>
      </c>
      <c r="C77" s="51"/>
      <c r="D77" s="51"/>
      <c r="E77" s="51"/>
      <c r="F77" s="62"/>
      <c r="G77" s="63"/>
    </row>
    <row r="78" spans="1:7" s="15" customFormat="1" ht="15" x14ac:dyDescent="0.25">
      <c r="A78" s="19" t="s">
        <v>171</v>
      </c>
      <c r="B78" s="20" t="s">
        <v>212</v>
      </c>
      <c r="C78" s="51"/>
      <c r="D78" s="51"/>
      <c r="E78" s="51"/>
      <c r="F78" s="62"/>
      <c r="G78" s="63"/>
    </row>
    <row r="79" spans="1:7" s="15" customFormat="1" ht="15" x14ac:dyDescent="0.25">
      <c r="A79" s="19" t="s">
        <v>172</v>
      </c>
      <c r="B79" s="20" t="s">
        <v>213</v>
      </c>
      <c r="C79" s="51"/>
      <c r="D79" s="51"/>
      <c r="E79" s="51"/>
      <c r="F79" s="62"/>
      <c r="G79" s="63"/>
    </row>
    <row r="80" spans="1:7" s="15" customFormat="1" ht="15" x14ac:dyDescent="0.25">
      <c r="A80" s="19" t="s">
        <v>173</v>
      </c>
      <c r="B80" s="20" t="s">
        <v>214</v>
      </c>
      <c r="C80" s="51"/>
      <c r="D80" s="51">
        <v>107866</v>
      </c>
      <c r="E80" s="51">
        <v>59996</v>
      </c>
      <c r="F80" s="62">
        <v>59996</v>
      </c>
      <c r="G80" s="63">
        <f t="shared" ref="G80:G123" si="12">+F80/E80</f>
        <v>1</v>
      </c>
    </row>
    <row r="81" spans="1:7" s="15" customFormat="1" ht="15" x14ac:dyDescent="0.25">
      <c r="A81" s="19" t="s">
        <v>174</v>
      </c>
      <c r="B81" s="20" t="s">
        <v>215</v>
      </c>
      <c r="C81" s="51"/>
      <c r="D81" s="51"/>
      <c r="E81" s="51"/>
      <c r="F81" s="62"/>
      <c r="G81" s="63"/>
    </row>
    <row r="82" spans="1:7" s="15" customFormat="1" ht="15" x14ac:dyDescent="0.25">
      <c r="A82" s="19" t="s">
        <v>175</v>
      </c>
      <c r="B82" s="20" t="s">
        <v>216</v>
      </c>
      <c r="C82" s="51"/>
      <c r="D82" s="51"/>
      <c r="E82" s="51"/>
      <c r="F82" s="62"/>
      <c r="G82" s="63"/>
    </row>
    <row r="83" spans="1:7" s="15" customFormat="1" ht="15" x14ac:dyDescent="0.25">
      <c r="A83" s="19" t="s">
        <v>176</v>
      </c>
      <c r="B83" s="20" t="s">
        <v>217</v>
      </c>
      <c r="C83" s="51"/>
      <c r="D83" s="51">
        <v>29124</v>
      </c>
      <c r="E83" s="51">
        <v>16199</v>
      </c>
      <c r="F83" s="62">
        <v>16199</v>
      </c>
      <c r="G83" s="63">
        <f t="shared" si="12"/>
        <v>1</v>
      </c>
    </row>
    <row r="84" spans="1:7" s="15" customFormat="1" ht="15" x14ac:dyDescent="0.25">
      <c r="A84" s="27" t="s">
        <v>177</v>
      </c>
      <c r="B84" s="28" t="s">
        <v>6</v>
      </c>
      <c r="C84" s="53">
        <f>SUM(C77:C83)</f>
        <v>0</v>
      </c>
      <c r="D84" s="53">
        <f t="shared" ref="D84:F84" si="13">SUM(D77:D83)</f>
        <v>136990</v>
      </c>
      <c r="E84" s="53">
        <f t="shared" si="13"/>
        <v>76195</v>
      </c>
      <c r="F84" s="53">
        <f t="shared" si="13"/>
        <v>76195</v>
      </c>
      <c r="G84" s="63">
        <f t="shared" si="12"/>
        <v>1</v>
      </c>
    </row>
    <row r="85" spans="1:7" s="15" customFormat="1" ht="15" x14ac:dyDescent="0.25">
      <c r="A85" s="19" t="s">
        <v>433</v>
      </c>
      <c r="B85" s="20" t="s">
        <v>218</v>
      </c>
      <c r="C85" s="51">
        <v>3895483</v>
      </c>
      <c r="D85" s="51">
        <v>3895483</v>
      </c>
      <c r="E85" s="51"/>
      <c r="F85" s="62"/>
      <c r="G85" s="63"/>
    </row>
    <row r="86" spans="1:7" s="15" customFormat="1" ht="15" x14ac:dyDescent="0.25">
      <c r="A86" s="19" t="s">
        <v>178</v>
      </c>
      <c r="B86" s="20" t="s">
        <v>219</v>
      </c>
      <c r="C86" s="51"/>
      <c r="D86" s="51"/>
      <c r="E86" s="51"/>
      <c r="F86" s="62"/>
      <c r="G86" s="63"/>
    </row>
    <row r="87" spans="1:7" s="15" customFormat="1" ht="15" x14ac:dyDescent="0.25">
      <c r="A87" s="19" t="s">
        <v>179</v>
      </c>
      <c r="B87" s="20" t="s">
        <v>220</v>
      </c>
      <c r="C87" s="51"/>
      <c r="D87" s="51"/>
      <c r="E87" s="51"/>
      <c r="F87" s="62"/>
      <c r="G87" s="63"/>
    </row>
    <row r="88" spans="1:7" s="15" customFormat="1" ht="15" x14ac:dyDescent="0.25">
      <c r="A88" s="19" t="s">
        <v>180</v>
      </c>
      <c r="B88" s="20" t="s">
        <v>221</v>
      </c>
      <c r="C88" s="51">
        <v>1051780</v>
      </c>
      <c r="D88" s="51">
        <v>1051780</v>
      </c>
      <c r="E88" s="51"/>
      <c r="F88" s="62"/>
      <c r="G88" s="63"/>
    </row>
    <row r="89" spans="1:7" s="15" customFormat="1" ht="15" x14ac:dyDescent="0.25">
      <c r="A89" s="27" t="s">
        <v>30</v>
      </c>
      <c r="B89" s="28" t="s">
        <v>7</v>
      </c>
      <c r="C89" s="53">
        <f>SUM(C85:C88)</f>
        <v>4947263</v>
      </c>
      <c r="D89" s="53">
        <f t="shared" ref="D89:F89" si="14">SUM(D85:D88)</f>
        <v>4947263</v>
      </c>
      <c r="E89" s="53">
        <f t="shared" si="14"/>
        <v>0</v>
      </c>
      <c r="F89" s="53">
        <f t="shared" si="14"/>
        <v>0</v>
      </c>
      <c r="G89" s="63"/>
    </row>
    <row r="90" spans="1:7" s="15" customFormat="1" ht="30" x14ac:dyDescent="0.25">
      <c r="A90" s="19" t="s">
        <v>181</v>
      </c>
      <c r="B90" s="20" t="s">
        <v>222</v>
      </c>
      <c r="C90" s="51"/>
      <c r="D90" s="51"/>
      <c r="E90" s="51"/>
      <c r="F90" s="62"/>
      <c r="G90" s="63"/>
    </row>
    <row r="91" spans="1:7" s="15" customFormat="1" ht="30" x14ac:dyDescent="0.25">
      <c r="A91" s="19" t="s">
        <v>182</v>
      </c>
      <c r="B91" s="20" t="s">
        <v>223</v>
      </c>
      <c r="C91" s="51"/>
      <c r="D91" s="51"/>
      <c r="E91" s="51"/>
      <c r="F91" s="62"/>
      <c r="G91" s="63"/>
    </row>
    <row r="92" spans="1:7" s="15" customFormat="1" ht="30" x14ac:dyDescent="0.25">
      <c r="A92" s="19" t="s">
        <v>183</v>
      </c>
      <c r="B92" s="20" t="s">
        <v>224</v>
      </c>
      <c r="C92" s="51"/>
      <c r="D92" s="51"/>
      <c r="E92" s="51"/>
      <c r="F92" s="62"/>
      <c r="G92" s="63"/>
    </row>
    <row r="93" spans="1:7" s="15" customFormat="1" ht="15" x14ac:dyDescent="0.25">
      <c r="A93" s="19" t="s">
        <v>185</v>
      </c>
      <c r="B93" s="20" t="s">
        <v>225</v>
      </c>
      <c r="C93" s="51"/>
      <c r="D93" s="51"/>
      <c r="E93" s="51"/>
      <c r="F93" s="62"/>
      <c r="G93" s="63"/>
    </row>
    <row r="94" spans="1:7" s="15" customFormat="1" ht="30" x14ac:dyDescent="0.25">
      <c r="A94" s="19" t="s">
        <v>186</v>
      </c>
      <c r="B94" s="20" t="s">
        <v>226</v>
      </c>
      <c r="C94" s="51"/>
      <c r="D94" s="51"/>
      <c r="E94" s="51"/>
      <c r="F94" s="62"/>
      <c r="G94" s="63"/>
    </row>
    <row r="95" spans="1:7" s="15" customFormat="1" ht="30" x14ac:dyDescent="0.25">
      <c r="A95" s="19" t="s">
        <v>184</v>
      </c>
      <c r="B95" s="20" t="s">
        <v>227</v>
      </c>
      <c r="C95" s="51"/>
      <c r="D95" s="51"/>
      <c r="E95" s="51"/>
      <c r="F95" s="62"/>
      <c r="G95" s="63"/>
    </row>
    <row r="96" spans="1:7" s="15" customFormat="1" ht="15" x14ac:dyDescent="0.25">
      <c r="A96" s="19" t="s">
        <v>187</v>
      </c>
      <c r="B96" s="20" t="s">
        <v>228</v>
      </c>
      <c r="C96" s="51"/>
      <c r="D96" s="51"/>
      <c r="E96" s="51"/>
      <c r="F96" s="62"/>
      <c r="G96" s="63"/>
    </row>
    <row r="97" spans="1:7" s="15" customFormat="1" ht="15" x14ac:dyDescent="0.25">
      <c r="A97" s="19" t="s">
        <v>188</v>
      </c>
      <c r="B97" s="20" t="s">
        <v>229</v>
      </c>
      <c r="C97" s="51"/>
      <c r="D97" s="51"/>
      <c r="E97" s="51"/>
      <c r="F97" s="62"/>
      <c r="G97" s="63"/>
    </row>
    <row r="98" spans="1:7" s="15" customFormat="1" ht="15" x14ac:dyDescent="0.25">
      <c r="A98" s="27" t="s">
        <v>31</v>
      </c>
      <c r="B98" s="28" t="s">
        <v>8</v>
      </c>
      <c r="C98" s="53">
        <f>SUM(C90:C97)</f>
        <v>0</v>
      </c>
      <c r="D98" s="53">
        <f t="shared" ref="D98:F98" si="15">SUM(D90:D97)</f>
        <v>0</v>
      </c>
      <c r="E98" s="53">
        <f t="shared" si="15"/>
        <v>0</v>
      </c>
      <c r="F98" s="53">
        <f t="shared" si="15"/>
        <v>0</v>
      </c>
      <c r="G98" s="63"/>
    </row>
    <row r="99" spans="1:7" s="15" customFormat="1" ht="15" x14ac:dyDescent="0.25">
      <c r="A99" s="21" t="s">
        <v>32</v>
      </c>
      <c r="B99" s="22" t="s">
        <v>9</v>
      </c>
      <c r="C99" s="52">
        <f>+C98+C89+C84+C76+C62+C53+C28+C27</f>
        <v>73461631</v>
      </c>
      <c r="D99" s="52">
        <f t="shared" ref="D99" si="16">+D98+D89+D84+D76+D62+D53+D28+D27</f>
        <v>86321326</v>
      </c>
      <c r="E99" s="52">
        <f>+E98+E89+E84+E76+E62+E53+E28+E27</f>
        <v>74387653</v>
      </c>
      <c r="F99" s="52">
        <f>+F98+F89+F84+F76+F62+F53+F28+F27</f>
        <v>73459945</v>
      </c>
      <c r="G99" s="63">
        <f t="shared" si="12"/>
        <v>0.98752873679184372</v>
      </c>
    </row>
    <row r="100" spans="1:7" s="15" customFormat="1" ht="15" x14ac:dyDescent="0.25">
      <c r="A100" s="19" t="s">
        <v>189</v>
      </c>
      <c r="B100" s="20" t="s">
        <v>230</v>
      </c>
      <c r="C100" s="51"/>
      <c r="D100" s="51"/>
      <c r="E100" s="51"/>
      <c r="F100" s="62"/>
      <c r="G100" s="63"/>
    </row>
    <row r="101" spans="1:7" s="15" customFormat="1" ht="15" x14ac:dyDescent="0.25">
      <c r="A101" s="19" t="s">
        <v>190</v>
      </c>
      <c r="B101" s="20" t="s">
        <v>231</v>
      </c>
      <c r="C101" s="51"/>
      <c r="D101" s="51"/>
      <c r="E101" s="51"/>
      <c r="F101" s="62"/>
      <c r="G101" s="63"/>
    </row>
    <row r="102" spans="1:7" s="15" customFormat="1" ht="15" x14ac:dyDescent="0.25">
      <c r="A102" s="19" t="s">
        <v>191</v>
      </c>
      <c r="B102" s="20" t="s">
        <v>232</v>
      </c>
      <c r="C102" s="51"/>
      <c r="D102" s="51"/>
      <c r="E102" s="51"/>
      <c r="F102" s="62"/>
      <c r="G102" s="63"/>
    </row>
    <row r="103" spans="1:7" s="15" customFormat="1" ht="15" x14ac:dyDescent="0.25">
      <c r="A103" s="19" t="s">
        <v>192</v>
      </c>
      <c r="B103" s="20" t="s">
        <v>233</v>
      </c>
      <c r="C103" s="51"/>
      <c r="D103" s="51"/>
      <c r="E103" s="51"/>
      <c r="F103" s="62"/>
      <c r="G103" s="63"/>
    </row>
    <row r="104" spans="1:7" s="15" customFormat="1" ht="15" x14ac:dyDescent="0.25">
      <c r="A104" s="19" t="s">
        <v>193</v>
      </c>
      <c r="B104" s="20" t="s">
        <v>234</v>
      </c>
      <c r="C104" s="51"/>
      <c r="D104" s="51"/>
      <c r="E104" s="51"/>
      <c r="F104" s="62"/>
      <c r="G104" s="63"/>
    </row>
    <row r="105" spans="1:7" s="15" customFormat="1" ht="15" x14ac:dyDescent="0.25">
      <c r="A105" s="19" t="s">
        <v>194</v>
      </c>
      <c r="B105" s="20" t="s">
        <v>235</v>
      </c>
      <c r="C105" s="51"/>
      <c r="D105" s="51"/>
      <c r="E105" s="51"/>
      <c r="F105" s="62"/>
      <c r="G105" s="63"/>
    </row>
    <row r="106" spans="1:7" s="15" customFormat="1" ht="15" x14ac:dyDescent="0.25">
      <c r="A106" s="19" t="s">
        <v>195</v>
      </c>
      <c r="B106" s="20" t="s">
        <v>236</v>
      </c>
      <c r="C106" s="51"/>
      <c r="D106" s="51"/>
      <c r="E106" s="51"/>
      <c r="F106" s="62"/>
      <c r="G106" s="63"/>
    </row>
    <row r="107" spans="1:7" s="15" customFormat="1" ht="15" x14ac:dyDescent="0.25">
      <c r="A107" s="19" t="s">
        <v>196</v>
      </c>
      <c r="B107" s="20" t="s">
        <v>237</v>
      </c>
      <c r="C107" s="51"/>
      <c r="D107" s="51"/>
      <c r="E107" s="51"/>
      <c r="F107" s="62"/>
      <c r="G107" s="63"/>
    </row>
    <row r="108" spans="1:7" s="15" customFormat="1" ht="15" x14ac:dyDescent="0.25">
      <c r="A108" s="19" t="s">
        <v>197</v>
      </c>
      <c r="B108" s="20" t="s">
        <v>238</v>
      </c>
      <c r="C108" s="51"/>
      <c r="D108" s="51"/>
      <c r="E108" s="51"/>
      <c r="F108" s="62"/>
      <c r="G108" s="63"/>
    </row>
    <row r="109" spans="1:7" s="15" customFormat="1" ht="15" x14ac:dyDescent="0.25">
      <c r="A109" s="19" t="s">
        <v>198</v>
      </c>
      <c r="B109" s="20" t="s">
        <v>239</v>
      </c>
      <c r="C109" s="51"/>
      <c r="D109" s="51"/>
      <c r="E109" s="51"/>
      <c r="F109" s="62"/>
      <c r="G109" s="63"/>
    </row>
    <row r="110" spans="1:7" s="15" customFormat="1" ht="15" x14ac:dyDescent="0.25">
      <c r="A110" s="19" t="s">
        <v>199</v>
      </c>
      <c r="B110" s="20" t="s">
        <v>240</v>
      </c>
      <c r="C110" s="51"/>
      <c r="D110" s="51"/>
      <c r="E110" s="51"/>
      <c r="F110" s="62"/>
      <c r="G110" s="63"/>
    </row>
    <row r="111" spans="1:7" s="15" customFormat="1" ht="15" x14ac:dyDescent="0.25">
      <c r="A111" s="19" t="s">
        <v>200</v>
      </c>
      <c r="B111" s="20" t="s">
        <v>241</v>
      </c>
      <c r="C111" s="51"/>
      <c r="D111" s="51"/>
      <c r="E111" s="51"/>
      <c r="F111" s="62"/>
      <c r="G111" s="63"/>
    </row>
    <row r="112" spans="1:7" s="15" customFormat="1" ht="15" x14ac:dyDescent="0.25">
      <c r="A112" s="19" t="s">
        <v>201</v>
      </c>
      <c r="B112" s="20" t="s">
        <v>242</v>
      </c>
      <c r="C112" s="51"/>
      <c r="D112" s="51"/>
      <c r="E112" s="51"/>
      <c r="F112" s="62"/>
      <c r="G112" s="63"/>
    </row>
    <row r="113" spans="1:7" s="15" customFormat="1" ht="15" x14ac:dyDescent="0.25">
      <c r="A113" s="19" t="s">
        <v>202</v>
      </c>
      <c r="B113" s="20" t="s">
        <v>243</v>
      </c>
      <c r="C113" s="51"/>
      <c r="D113" s="51"/>
      <c r="E113" s="51"/>
      <c r="F113" s="62"/>
      <c r="G113" s="63"/>
    </row>
    <row r="114" spans="1:7" s="15" customFormat="1" ht="15" x14ac:dyDescent="0.25">
      <c r="A114" s="19" t="s">
        <v>203</v>
      </c>
      <c r="B114" s="20" t="s">
        <v>244</v>
      </c>
      <c r="C114" s="51"/>
      <c r="D114" s="51"/>
      <c r="E114" s="51"/>
      <c r="F114" s="62"/>
      <c r="G114" s="63"/>
    </row>
    <row r="115" spans="1:7" s="15" customFormat="1" ht="15" x14ac:dyDescent="0.25">
      <c r="A115" s="19" t="s">
        <v>204</v>
      </c>
      <c r="B115" s="20" t="s">
        <v>245</v>
      </c>
      <c r="C115" s="51"/>
      <c r="D115" s="51"/>
      <c r="E115" s="51"/>
      <c r="F115" s="62"/>
      <c r="G115" s="63"/>
    </row>
    <row r="116" spans="1:7" s="15" customFormat="1" ht="15" x14ac:dyDescent="0.25">
      <c r="A116" s="19" t="s">
        <v>205</v>
      </c>
      <c r="B116" s="20" t="s">
        <v>246</v>
      </c>
      <c r="C116" s="51"/>
      <c r="D116" s="51"/>
      <c r="E116" s="51"/>
      <c r="F116" s="62"/>
      <c r="G116" s="63"/>
    </row>
    <row r="117" spans="1:7" s="15" customFormat="1" ht="15" x14ac:dyDescent="0.25">
      <c r="A117" s="19" t="s">
        <v>206</v>
      </c>
      <c r="B117" s="20" t="s">
        <v>247</v>
      </c>
      <c r="C117" s="51"/>
      <c r="D117" s="51"/>
      <c r="E117" s="51"/>
      <c r="F117" s="62"/>
      <c r="G117" s="63"/>
    </row>
    <row r="118" spans="1:7" s="15" customFormat="1" ht="15" x14ac:dyDescent="0.25">
      <c r="A118" s="19" t="s">
        <v>207</v>
      </c>
      <c r="B118" s="20" t="s">
        <v>248</v>
      </c>
      <c r="C118" s="51"/>
      <c r="D118" s="51"/>
      <c r="E118" s="51"/>
      <c r="F118" s="62"/>
      <c r="G118" s="63"/>
    </row>
    <row r="119" spans="1:7" s="15" customFormat="1" ht="15" x14ac:dyDescent="0.25">
      <c r="A119" s="19" t="s">
        <v>208</v>
      </c>
      <c r="B119" s="20" t="s">
        <v>249</v>
      </c>
      <c r="C119" s="51"/>
      <c r="D119" s="51"/>
      <c r="E119" s="51"/>
      <c r="F119" s="62"/>
      <c r="G119" s="63"/>
    </row>
    <row r="120" spans="1:7" s="15" customFormat="1" ht="15" x14ac:dyDescent="0.25">
      <c r="A120" s="19" t="s">
        <v>209</v>
      </c>
      <c r="B120" s="20" t="s">
        <v>250</v>
      </c>
      <c r="C120" s="51"/>
      <c r="D120" s="51"/>
      <c r="E120" s="51"/>
      <c r="F120" s="62"/>
      <c r="G120" s="63"/>
    </row>
    <row r="121" spans="1:7" s="15" customFormat="1" ht="15" x14ac:dyDescent="0.25">
      <c r="A121" s="19" t="s">
        <v>210</v>
      </c>
      <c r="B121" s="20" t="s">
        <v>251</v>
      </c>
      <c r="C121" s="51"/>
      <c r="D121" s="51"/>
      <c r="E121" s="51"/>
      <c r="F121" s="62"/>
      <c r="G121" s="63"/>
    </row>
    <row r="122" spans="1:7" s="15" customFormat="1" ht="15" x14ac:dyDescent="0.25">
      <c r="A122" s="27" t="s">
        <v>33</v>
      </c>
      <c r="B122" s="28" t="s">
        <v>10</v>
      </c>
      <c r="C122" s="53">
        <f>SUM(C100:C121)</f>
        <v>0</v>
      </c>
      <c r="D122" s="53">
        <f t="shared" ref="D122:E122" si="17">SUM(D100:D121)</f>
        <v>0</v>
      </c>
      <c r="E122" s="53">
        <f t="shared" si="17"/>
        <v>0</v>
      </c>
      <c r="F122" s="62"/>
      <c r="G122" s="63"/>
    </row>
    <row r="123" spans="1:7" ht="33.75" customHeight="1" x14ac:dyDescent="0.25">
      <c r="A123" s="59" t="s">
        <v>11</v>
      </c>
      <c r="B123" s="60" t="s">
        <v>252</v>
      </c>
      <c r="C123" s="61">
        <f>+C122+C99</f>
        <v>73461631</v>
      </c>
      <c r="D123" s="61">
        <f t="shared" ref="D123:F123" si="18">+D122+D99</f>
        <v>86321326</v>
      </c>
      <c r="E123" s="61">
        <f t="shared" si="18"/>
        <v>74387653</v>
      </c>
      <c r="F123" s="61">
        <f t="shared" si="18"/>
        <v>73459945</v>
      </c>
      <c r="G123" s="64">
        <f t="shared" si="12"/>
        <v>0.98752873679184372</v>
      </c>
    </row>
    <row r="124" spans="1:7" s="15" customFormat="1" ht="18" customHeight="1" x14ac:dyDescent="0.25">
      <c r="A124" s="18"/>
      <c r="B124" s="16"/>
      <c r="C124" s="54"/>
      <c r="D124" s="54"/>
      <c r="E124" s="54"/>
      <c r="F124" s="56"/>
      <c r="G124" s="58"/>
    </row>
    <row r="125" spans="1:7" s="15" customFormat="1" ht="18" customHeight="1" x14ac:dyDescent="0.25">
      <c r="A125" s="18"/>
      <c r="B125" s="16"/>
      <c r="C125" s="54"/>
      <c r="D125" s="54"/>
      <c r="E125" s="54"/>
      <c r="F125" s="56"/>
      <c r="G125" s="58"/>
    </row>
    <row r="126" spans="1:7" s="15" customFormat="1" ht="18" customHeight="1" x14ac:dyDescent="0.25">
      <c r="A126" s="18"/>
      <c r="B126" s="16"/>
      <c r="C126" s="54"/>
      <c r="D126" s="54"/>
      <c r="E126" s="54"/>
      <c r="F126" s="56"/>
      <c r="G126" s="58"/>
    </row>
    <row r="127" spans="1:7" s="15" customFormat="1" ht="18" customHeight="1" x14ac:dyDescent="0.25">
      <c r="A127" s="18"/>
      <c r="B127" s="16"/>
      <c r="C127" s="54"/>
      <c r="D127" s="54"/>
      <c r="E127" s="54"/>
      <c r="F127" s="56"/>
      <c r="G127" s="58"/>
    </row>
    <row r="128" spans="1:7" s="15" customFormat="1" ht="18" customHeight="1" x14ac:dyDescent="0.25">
      <c r="A128" s="18"/>
      <c r="B128" s="16"/>
      <c r="C128" s="54"/>
      <c r="D128" s="54"/>
      <c r="E128" s="54"/>
      <c r="F128" s="56"/>
      <c r="G128" s="58"/>
    </row>
    <row r="129" spans="1:7" s="15" customFormat="1" ht="18" customHeight="1" x14ac:dyDescent="0.25">
      <c r="A129" s="18"/>
      <c r="B129" s="16"/>
      <c r="C129" s="54"/>
      <c r="D129" s="54"/>
      <c r="E129" s="54"/>
      <c r="F129" s="56"/>
      <c r="G129" s="58"/>
    </row>
    <row r="130" spans="1:7" s="15" customFormat="1" ht="18" customHeight="1" x14ac:dyDescent="0.25">
      <c r="A130" s="18"/>
      <c r="B130" s="16"/>
      <c r="C130" s="54"/>
      <c r="D130" s="54"/>
      <c r="E130" s="54"/>
      <c r="F130" s="56"/>
      <c r="G130" s="58"/>
    </row>
    <row r="131" spans="1:7" s="15" customFormat="1" ht="18" customHeight="1" x14ac:dyDescent="0.25">
      <c r="A131" s="18"/>
      <c r="B131" s="16"/>
      <c r="C131" s="54"/>
      <c r="D131" s="54"/>
      <c r="E131" s="54"/>
      <c r="F131" s="56"/>
      <c r="G131" s="58"/>
    </row>
    <row r="132" spans="1:7" s="15" customFormat="1" ht="18" customHeight="1" x14ac:dyDescent="0.25">
      <c r="A132" s="18"/>
      <c r="B132" s="16"/>
      <c r="C132" s="54"/>
      <c r="D132" s="54"/>
      <c r="E132" s="54"/>
      <c r="F132" s="56"/>
      <c r="G132" s="58"/>
    </row>
    <row r="133" spans="1:7" s="15" customFormat="1" ht="18" customHeight="1" x14ac:dyDescent="0.25">
      <c r="A133" s="18"/>
      <c r="B133" s="16"/>
      <c r="C133" s="54"/>
      <c r="D133" s="54"/>
      <c r="E133" s="54"/>
      <c r="F133" s="56"/>
      <c r="G133" s="58"/>
    </row>
    <row r="134" spans="1:7" s="15" customFormat="1" ht="18" customHeight="1" x14ac:dyDescent="0.25">
      <c r="A134" s="18"/>
      <c r="B134" s="16"/>
      <c r="C134" s="54"/>
      <c r="D134" s="54"/>
      <c r="E134" s="54"/>
      <c r="F134" s="56"/>
      <c r="G134" s="58"/>
    </row>
    <row r="135" spans="1:7" s="15" customFormat="1" ht="18" customHeight="1" x14ac:dyDescent="0.25">
      <c r="A135" s="18"/>
      <c r="B135" s="16"/>
      <c r="C135" s="54"/>
      <c r="D135" s="54"/>
      <c r="E135" s="54"/>
      <c r="F135" s="56"/>
      <c r="G135" s="58"/>
    </row>
    <row r="136" spans="1:7" s="15" customFormat="1" ht="18" customHeight="1" x14ac:dyDescent="0.25">
      <c r="A136" s="18"/>
      <c r="B136" s="16"/>
      <c r="C136" s="54"/>
      <c r="D136" s="54"/>
      <c r="E136" s="54"/>
      <c r="F136" s="56"/>
      <c r="G136" s="58"/>
    </row>
    <row r="137" spans="1:7" s="15" customFormat="1" ht="18" customHeight="1" x14ac:dyDescent="0.25">
      <c r="A137" s="18"/>
      <c r="B137" s="16"/>
      <c r="C137" s="54"/>
      <c r="D137" s="54"/>
      <c r="E137" s="54"/>
      <c r="F137" s="56"/>
      <c r="G137" s="58"/>
    </row>
    <row r="138" spans="1:7" s="15" customFormat="1" ht="18" customHeight="1" x14ac:dyDescent="0.25">
      <c r="A138" s="18"/>
      <c r="B138" s="16"/>
      <c r="C138" s="54"/>
      <c r="D138" s="54"/>
      <c r="E138" s="54"/>
      <c r="F138" s="56"/>
      <c r="G138" s="58"/>
    </row>
    <row r="139" spans="1:7" s="15" customFormat="1" ht="18" customHeight="1" x14ac:dyDescent="0.25">
      <c r="A139" s="18"/>
      <c r="B139" s="16"/>
      <c r="C139" s="54"/>
      <c r="D139" s="54"/>
      <c r="E139" s="54"/>
      <c r="F139" s="56"/>
      <c r="G139" s="58"/>
    </row>
    <row r="140" spans="1:7" s="15" customFormat="1" ht="18" customHeight="1" x14ac:dyDescent="0.25">
      <c r="A140" s="18"/>
      <c r="B140" s="16"/>
      <c r="C140" s="54"/>
      <c r="D140" s="54"/>
      <c r="E140" s="54"/>
      <c r="F140" s="56"/>
      <c r="G140" s="58"/>
    </row>
    <row r="141" spans="1:7" s="15" customFormat="1" ht="18" customHeight="1" x14ac:dyDescent="0.25">
      <c r="A141" s="18"/>
      <c r="B141" s="16"/>
      <c r="C141" s="54"/>
      <c r="D141" s="54"/>
      <c r="E141" s="54"/>
      <c r="F141" s="56"/>
      <c r="G141" s="58"/>
    </row>
    <row r="142" spans="1:7" s="15" customFormat="1" ht="18" customHeight="1" x14ac:dyDescent="0.25">
      <c r="A142" s="18"/>
      <c r="B142" s="16"/>
      <c r="C142" s="54"/>
      <c r="D142" s="54"/>
      <c r="E142" s="54"/>
      <c r="F142" s="56"/>
      <c r="G142" s="58"/>
    </row>
    <row r="143" spans="1:7" s="15" customFormat="1" ht="18" customHeight="1" x14ac:dyDescent="0.25">
      <c r="A143" s="18"/>
      <c r="B143" s="16"/>
      <c r="C143" s="54"/>
      <c r="D143" s="54"/>
      <c r="E143" s="54"/>
      <c r="F143" s="56"/>
      <c r="G143" s="58"/>
    </row>
    <row r="144" spans="1:7" s="15" customFormat="1" ht="18" customHeight="1" x14ac:dyDescent="0.25">
      <c r="A144" s="18"/>
      <c r="B144" s="16"/>
      <c r="C144" s="54"/>
      <c r="D144" s="54"/>
      <c r="E144" s="54"/>
      <c r="F144" s="56"/>
      <c r="G144" s="58"/>
    </row>
    <row r="145" spans="1:7" s="15" customFormat="1" ht="18" customHeight="1" x14ac:dyDescent="0.25">
      <c r="A145" s="18"/>
      <c r="B145" s="16"/>
      <c r="C145" s="54"/>
      <c r="D145" s="54"/>
      <c r="E145" s="54"/>
      <c r="F145" s="56"/>
      <c r="G145" s="58"/>
    </row>
    <row r="146" spans="1:7" s="15" customFormat="1" ht="18" customHeight="1" x14ac:dyDescent="0.25">
      <c r="A146" s="18"/>
      <c r="B146" s="16"/>
      <c r="C146" s="54"/>
      <c r="D146" s="54"/>
      <c r="E146" s="54"/>
      <c r="F146" s="56"/>
      <c r="G146" s="58"/>
    </row>
    <row r="147" spans="1:7" s="15" customFormat="1" ht="18" customHeight="1" x14ac:dyDescent="0.25">
      <c r="A147" s="18"/>
      <c r="B147" s="16"/>
      <c r="C147" s="54"/>
      <c r="D147" s="54"/>
      <c r="E147" s="54"/>
      <c r="F147" s="56"/>
      <c r="G147" s="58"/>
    </row>
    <row r="148" spans="1:7" s="15" customFormat="1" ht="18" customHeight="1" x14ac:dyDescent="0.25">
      <c r="A148" s="18"/>
      <c r="B148" s="16"/>
      <c r="C148" s="54"/>
      <c r="D148" s="54"/>
      <c r="E148" s="54"/>
      <c r="F148" s="56"/>
      <c r="G148" s="58"/>
    </row>
    <row r="149" spans="1:7" s="15" customFormat="1" ht="18" customHeight="1" x14ac:dyDescent="0.25">
      <c r="A149" s="18"/>
      <c r="B149" s="16"/>
      <c r="C149" s="54"/>
      <c r="D149" s="54"/>
      <c r="E149" s="54"/>
      <c r="F149" s="56"/>
      <c r="G149" s="58"/>
    </row>
    <row r="150" spans="1:7" s="15" customFormat="1" ht="18" customHeight="1" x14ac:dyDescent="0.25">
      <c r="A150" s="18"/>
      <c r="B150" s="16"/>
      <c r="C150" s="54"/>
      <c r="D150" s="54"/>
      <c r="E150" s="54"/>
      <c r="F150" s="56"/>
      <c r="G150" s="58"/>
    </row>
    <row r="151" spans="1:7" s="15" customFormat="1" ht="18" customHeight="1" x14ac:dyDescent="0.25">
      <c r="A151" s="18"/>
      <c r="B151" s="16"/>
      <c r="C151" s="54"/>
      <c r="D151" s="54"/>
      <c r="E151" s="54"/>
      <c r="F151" s="56"/>
      <c r="G151" s="58"/>
    </row>
    <row r="152" spans="1:7" s="15" customFormat="1" ht="18" customHeight="1" x14ac:dyDescent="0.25">
      <c r="A152" s="18"/>
      <c r="B152" s="16"/>
      <c r="C152" s="54"/>
      <c r="D152" s="54"/>
      <c r="E152" s="54"/>
      <c r="F152" s="56"/>
      <c r="G152" s="58"/>
    </row>
    <row r="153" spans="1:7" s="15" customFormat="1" ht="18" customHeight="1" x14ac:dyDescent="0.25">
      <c r="A153" s="18"/>
      <c r="B153" s="16"/>
      <c r="C153" s="54"/>
      <c r="D153" s="54"/>
      <c r="E153" s="54"/>
      <c r="F153" s="56"/>
      <c r="G153" s="58"/>
    </row>
    <row r="154" spans="1:7" s="15" customFormat="1" ht="18" customHeight="1" x14ac:dyDescent="0.25">
      <c r="A154" s="18"/>
      <c r="B154" s="16"/>
      <c r="C154" s="54"/>
      <c r="D154" s="54"/>
      <c r="E154" s="54"/>
      <c r="F154" s="56"/>
      <c r="G154" s="58"/>
    </row>
    <row r="155" spans="1:7" s="15" customFormat="1" ht="18" customHeight="1" x14ac:dyDescent="0.25">
      <c r="A155" s="18"/>
      <c r="B155" s="16"/>
      <c r="C155" s="54"/>
      <c r="D155" s="54"/>
      <c r="E155" s="54"/>
      <c r="F155" s="56"/>
      <c r="G155" s="58"/>
    </row>
    <row r="156" spans="1:7" s="15" customFormat="1" ht="18" customHeight="1" x14ac:dyDescent="0.25">
      <c r="A156" s="18"/>
      <c r="B156" s="16"/>
      <c r="C156" s="54"/>
      <c r="D156" s="54"/>
      <c r="E156" s="54"/>
      <c r="F156" s="56"/>
      <c r="G156" s="58"/>
    </row>
    <row r="157" spans="1:7" s="15" customFormat="1" ht="18" customHeight="1" x14ac:dyDescent="0.25">
      <c r="A157" s="18"/>
      <c r="B157" s="16"/>
      <c r="C157" s="54"/>
      <c r="D157" s="54"/>
      <c r="E157" s="54"/>
      <c r="F157" s="56"/>
      <c r="G157" s="58"/>
    </row>
    <row r="158" spans="1:7" s="15" customFormat="1" ht="18" customHeight="1" x14ac:dyDescent="0.25">
      <c r="A158" s="18"/>
      <c r="B158" s="16"/>
      <c r="C158" s="54"/>
      <c r="D158" s="54"/>
      <c r="E158" s="54"/>
      <c r="F158" s="56"/>
      <c r="G158" s="58"/>
    </row>
    <row r="159" spans="1:7" s="15" customFormat="1" ht="18" customHeight="1" x14ac:dyDescent="0.25">
      <c r="A159" s="18"/>
      <c r="B159" s="16"/>
      <c r="C159" s="54"/>
      <c r="D159" s="54"/>
      <c r="E159" s="54"/>
      <c r="F159" s="56"/>
      <c r="G159" s="58"/>
    </row>
    <row r="160" spans="1:7" s="15" customFormat="1" ht="18" customHeight="1" x14ac:dyDescent="0.25">
      <c r="A160" s="18"/>
      <c r="B160" s="16"/>
      <c r="C160" s="54"/>
      <c r="D160" s="54"/>
      <c r="E160" s="54"/>
      <c r="F160" s="56"/>
      <c r="G160" s="58"/>
    </row>
    <row r="161" spans="1:7" s="15" customFormat="1" ht="18" customHeight="1" x14ac:dyDescent="0.25">
      <c r="A161" s="18"/>
      <c r="B161" s="16"/>
      <c r="C161" s="54"/>
      <c r="D161" s="54"/>
      <c r="E161" s="54"/>
      <c r="F161" s="56"/>
      <c r="G161" s="58"/>
    </row>
    <row r="162" spans="1:7" s="15" customFormat="1" ht="18" customHeight="1" x14ac:dyDescent="0.25">
      <c r="A162" s="18"/>
      <c r="B162" s="16"/>
      <c r="C162" s="54"/>
      <c r="D162" s="54"/>
      <c r="E162" s="54"/>
      <c r="F162" s="56"/>
      <c r="G162" s="58"/>
    </row>
    <row r="163" spans="1:7" s="15" customFormat="1" ht="18" customHeight="1" x14ac:dyDescent="0.25">
      <c r="A163" s="18"/>
      <c r="B163" s="16"/>
      <c r="C163" s="54"/>
      <c r="D163" s="54"/>
      <c r="E163" s="54"/>
      <c r="F163" s="56"/>
      <c r="G163" s="58"/>
    </row>
    <row r="164" spans="1:7" s="15" customFormat="1" ht="18" customHeight="1" x14ac:dyDescent="0.25">
      <c r="A164" s="18"/>
      <c r="B164" s="16"/>
      <c r="C164" s="54"/>
      <c r="D164" s="54"/>
      <c r="E164" s="54"/>
      <c r="F164" s="56"/>
      <c r="G164" s="58"/>
    </row>
    <row r="165" spans="1:7" s="15" customFormat="1" ht="18" customHeight="1" x14ac:dyDescent="0.25">
      <c r="A165" s="18"/>
      <c r="B165" s="16"/>
      <c r="C165" s="54"/>
      <c r="D165" s="54"/>
      <c r="E165" s="54"/>
      <c r="F165" s="56"/>
      <c r="G165" s="58"/>
    </row>
    <row r="166" spans="1:7" s="15" customFormat="1" ht="18" customHeight="1" x14ac:dyDescent="0.25">
      <c r="A166" s="18"/>
      <c r="B166" s="16"/>
      <c r="C166" s="54"/>
      <c r="D166" s="54"/>
      <c r="E166" s="54"/>
      <c r="F166" s="56"/>
      <c r="G166" s="58"/>
    </row>
    <row r="167" spans="1:7" s="15" customFormat="1" ht="18" customHeight="1" x14ac:dyDescent="0.25">
      <c r="A167" s="18"/>
      <c r="B167" s="16"/>
      <c r="C167" s="54"/>
      <c r="D167" s="54"/>
      <c r="E167" s="54"/>
      <c r="F167" s="56"/>
      <c r="G167" s="58"/>
    </row>
    <row r="168" spans="1:7" s="15" customFormat="1" ht="18" customHeight="1" x14ac:dyDescent="0.25">
      <c r="A168" s="18"/>
      <c r="B168" s="16"/>
      <c r="C168" s="54"/>
      <c r="D168" s="54"/>
      <c r="E168" s="54"/>
      <c r="F168" s="56"/>
      <c r="G168" s="58"/>
    </row>
    <row r="169" spans="1:7" s="15" customFormat="1" ht="18" customHeight="1" x14ac:dyDescent="0.25">
      <c r="A169" s="18"/>
      <c r="B169" s="16"/>
      <c r="C169" s="54"/>
      <c r="D169" s="54"/>
      <c r="E169" s="54"/>
      <c r="F169" s="56"/>
      <c r="G169" s="58"/>
    </row>
    <row r="170" spans="1:7" s="15" customFormat="1" ht="18" customHeight="1" x14ac:dyDescent="0.25">
      <c r="A170" s="18"/>
      <c r="B170" s="16"/>
      <c r="C170" s="54"/>
      <c r="D170" s="54"/>
      <c r="E170" s="54"/>
      <c r="F170" s="56"/>
      <c r="G170" s="58"/>
    </row>
    <row r="171" spans="1:7" s="15" customFormat="1" ht="18" customHeight="1" x14ac:dyDescent="0.25">
      <c r="A171" s="18"/>
      <c r="B171" s="16"/>
      <c r="C171" s="54"/>
      <c r="D171" s="54"/>
      <c r="E171" s="54"/>
      <c r="F171" s="56"/>
      <c r="G171" s="58"/>
    </row>
    <row r="172" spans="1:7" s="15" customFormat="1" ht="18" customHeight="1" x14ac:dyDescent="0.25">
      <c r="A172" s="18"/>
      <c r="B172" s="16"/>
      <c r="C172" s="54"/>
      <c r="D172" s="54"/>
      <c r="E172" s="54"/>
      <c r="F172" s="56"/>
      <c r="G172" s="58"/>
    </row>
    <row r="173" spans="1:7" s="15" customFormat="1" ht="18" customHeight="1" x14ac:dyDescent="0.25">
      <c r="A173" s="18"/>
      <c r="B173" s="16"/>
      <c r="C173" s="54"/>
      <c r="D173" s="54"/>
      <c r="E173" s="54"/>
      <c r="F173" s="56"/>
      <c r="G173" s="58"/>
    </row>
    <row r="174" spans="1:7" s="15" customFormat="1" ht="18" customHeight="1" x14ac:dyDescent="0.25">
      <c r="A174" s="18"/>
      <c r="B174" s="16"/>
      <c r="C174" s="54"/>
      <c r="D174" s="54"/>
      <c r="E174" s="54"/>
      <c r="F174" s="56"/>
      <c r="G174" s="58"/>
    </row>
    <row r="175" spans="1:7" s="15" customFormat="1" ht="18" customHeight="1" x14ac:dyDescent="0.25">
      <c r="A175" s="18"/>
      <c r="B175" s="16"/>
      <c r="C175" s="54"/>
      <c r="D175" s="54"/>
      <c r="E175" s="54"/>
      <c r="F175" s="56"/>
      <c r="G175" s="58"/>
    </row>
    <row r="176" spans="1:7" s="15" customFormat="1" ht="18" customHeight="1" x14ac:dyDescent="0.25">
      <c r="A176" s="18"/>
      <c r="B176" s="16"/>
      <c r="C176" s="54"/>
      <c r="D176" s="54"/>
      <c r="E176" s="54"/>
      <c r="F176" s="56"/>
      <c r="G176" s="58"/>
    </row>
    <row r="177" spans="1:7" s="15" customFormat="1" ht="18" customHeight="1" x14ac:dyDescent="0.25">
      <c r="A177" s="18"/>
      <c r="B177" s="16"/>
      <c r="C177" s="54"/>
      <c r="D177" s="54"/>
      <c r="E177" s="54"/>
      <c r="F177" s="56"/>
      <c r="G177" s="58"/>
    </row>
    <row r="178" spans="1:7" s="15" customFormat="1" ht="18" customHeight="1" x14ac:dyDescent="0.25">
      <c r="A178" s="18"/>
      <c r="B178" s="16"/>
      <c r="C178" s="54"/>
      <c r="D178" s="54"/>
      <c r="E178" s="54"/>
      <c r="F178" s="56"/>
      <c r="G178" s="58"/>
    </row>
    <row r="179" spans="1:7" s="15" customFormat="1" ht="18" customHeight="1" x14ac:dyDescent="0.25">
      <c r="A179" s="18"/>
      <c r="B179" s="16"/>
      <c r="C179" s="54"/>
      <c r="D179" s="54"/>
      <c r="E179" s="54"/>
      <c r="F179" s="56"/>
      <c r="G179" s="58"/>
    </row>
    <row r="180" spans="1:7" s="15" customFormat="1" ht="18" customHeight="1" x14ac:dyDescent="0.25">
      <c r="A180" s="18"/>
      <c r="B180" s="16"/>
      <c r="C180" s="54"/>
      <c r="D180" s="54"/>
      <c r="E180" s="54"/>
      <c r="F180" s="56"/>
      <c r="G180" s="58"/>
    </row>
    <row r="181" spans="1:7" s="15" customFormat="1" ht="18" customHeight="1" x14ac:dyDescent="0.25">
      <c r="A181" s="18"/>
      <c r="B181" s="16"/>
      <c r="C181" s="54"/>
      <c r="D181" s="54"/>
      <c r="E181" s="54"/>
      <c r="F181" s="56"/>
      <c r="G181" s="58"/>
    </row>
    <row r="182" spans="1:7" s="15" customFormat="1" ht="18" customHeight="1" x14ac:dyDescent="0.25">
      <c r="A182" s="18"/>
      <c r="B182" s="16"/>
      <c r="C182" s="54"/>
      <c r="D182" s="54"/>
      <c r="E182" s="54"/>
      <c r="F182" s="56"/>
      <c r="G182" s="58"/>
    </row>
    <row r="183" spans="1:7" s="15" customFormat="1" ht="18" customHeight="1" x14ac:dyDescent="0.25">
      <c r="A183" s="18"/>
      <c r="B183" s="16"/>
      <c r="C183" s="54"/>
      <c r="D183" s="54"/>
      <c r="E183" s="54"/>
      <c r="F183" s="56"/>
      <c r="G183" s="58"/>
    </row>
    <row r="184" spans="1:7" s="15" customFormat="1" ht="18" customHeight="1" x14ac:dyDescent="0.25">
      <c r="A184" s="18"/>
      <c r="B184" s="16"/>
      <c r="C184" s="54"/>
      <c r="D184" s="54"/>
      <c r="E184" s="54"/>
      <c r="F184" s="56"/>
      <c r="G184" s="58"/>
    </row>
    <row r="185" spans="1:7" s="15" customFormat="1" ht="18" customHeight="1" x14ac:dyDescent="0.25">
      <c r="A185" s="18"/>
      <c r="B185" s="16"/>
      <c r="C185" s="54"/>
      <c r="D185" s="54"/>
      <c r="E185" s="54"/>
      <c r="F185" s="56"/>
      <c r="G185" s="58"/>
    </row>
    <row r="186" spans="1:7" s="15" customFormat="1" ht="18" customHeight="1" x14ac:dyDescent="0.25">
      <c r="A186" s="18"/>
      <c r="B186" s="16"/>
      <c r="C186" s="54"/>
      <c r="D186" s="54"/>
      <c r="E186" s="54"/>
      <c r="F186" s="56"/>
      <c r="G186" s="58"/>
    </row>
    <row r="187" spans="1:7" s="15" customFormat="1" ht="18" customHeight="1" x14ac:dyDescent="0.25">
      <c r="A187" s="18"/>
      <c r="B187" s="16"/>
      <c r="C187" s="54"/>
      <c r="D187" s="54"/>
      <c r="E187" s="54"/>
      <c r="F187" s="56"/>
      <c r="G187" s="58"/>
    </row>
    <row r="188" spans="1:7" s="15" customFormat="1" ht="18" customHeight="1" x14ac:dyDescent="0.25">
      <c r="A188" s="18"/>
      <c r="B188" s="16"/>
      <c r="C188" s="54"/>
      <c r="D188" s="54"/>
      <c r="E188" s="54"/>
      <c r="F188" s="56"/>
      <c r="G188" s="58"/>
    </row>
    <row r="189" spans="1:7" s="15" customFormat="1" ht="18" customHeight="1" x14ac:dyDescent="0.25">
      <c r="A189" s="18"/>
      <c r="B189" s="16"/>
      <c r="C189" s="54"/>
      <c r="D189" s="54"/>
      <c r="E189" s="54"/>
      <c r="F189" s="56"/>
      <c r="G189" s="58"/>
    </row>
    <row r="190" spans="1:7" s="15" customFormat="1" ht="18" customHeight="1" x14ac:dyDescent="0.25">
      <c r="A190" s="18"/>
      <c r="B190" s="16"/>
      <c r="C190" s="54"/>
      <c r="D190" s="54"/>
      <c r="E190" s="54"/>
      <c r="F190" s="56"/>
      <c r="G190" s="58"/>
    </row>
    <row r="191" spans="1:7" s="15" customFormat="1" ht="18" customHeight="1" x14ac:dyDescent="0.25">
      <c r="A191" s="18"/>
      <c r="B191" s="16"/>
      <c r="C191" s="54"/>
      <c r="D191" s="54"/>
      <c r="E191" s="54"/>
      <c r="F191" s="56"/>
      <c r="G191" s="58"/>
    </row>
    <row r="192" spans="1:7" s="15" customFormat="1" ht="18" customHeight="1" x14ac:dyDescent="0.25">
      <c r="A192" s="18"/>
      <c r="B192" s="16"/>
      <c r="C192" s="54"/>
      <c r="D192" s="54"/>
      <c r="E192" s="54"/>
      <c r="F192" s="56"/>
      <c r="G192" s="58"/>
    </row>
    <row r="193" spans="1:7" s="15" customFormat="1" ht="18" customHeight="1" x14ac:dyDescent="0.25">
      <c r="A193" s="18"/>
      <c r="B193" s="16"/>
      <c r="C193" s="54"/>
      <c r="D193" s="54"/>
      <c r="E193" s="54"/>
      <c r="F193" s="56"/>
      <c r="G193" s="58"/>
    </row>
    <row r="194" spans="1:7" s="15" customFormat="1" ht="18" customHeight="1" x14ac:dyDescent="0.25">
      <c r="A194" s="18"/>
      <c r="B194" s="16"/>
      <c r="C194" s="54"/>
      <c r="D194" s="54"/>
      <c r="E194" s="54"/>
      <c r="F194" s="56"/>
      <c r="G194" s="58"/>
    </row>
    <row r="195" spans="1:7" s="15" customFormat="1" ht="18" customHeight="1" x14ac:dyDescent="0.25">
      <c r="A195" s="18"/>
      <c r="B195" s="16"/>
      <c r="C195" s="54"/>
      <c r="D195" s="54"/>
      <c r="E195" s="54"/>
      <c r="F195" s="56"/>
      <c r="G195" s="58"/>
    </row>
    <row r="196" spans="1:7" s="15" customFormat="1" ht="18" customHeight="1" x14ac:dyDescent="0.25">
      <c r="A196" s="18"/>
      <c r="B196" s="16"/>
      <c r="C196" s="54"/>
      <c r="D196" s="54"/>
      <c r="E196" s="54"/>
      <c r="F196" s="56"/>
      <c r="G196" s="58"/>
    </row>
    <row r="197" spans="1:7" s="15" customFormat="1" ht="18" customHeight="1" x14ac:dyDescent="0.25">
      <c r="A197" s="18"/>
      <c r="B197" s="16"/>
      <c r="C197" s="54"/>
      <c r="D197" s="54"/>
      <c r="E197" s="54"/>
      <c r="F197" s="56"/>
      <c r="G197" s="58"/>
    </row>
    <row r="198" spans="1:7" s="15" customFormat="1" ht="18" customHeight="1" x14ac:dyDescent="0.25">
      <c r="A198" s="18"/>
      <c r="B198" s="16"/>
      <c r="C198" s="54"/>
      <c r="D198" s="54"/>
      <c r="E198" s="54"/>
      <c r="F198" s="56"/>
      <c r="G198" s="58"/>
    </row>
    <row r="199" spans="1:7" s="15" customFormat="1" ht="18" customHeight="1" x14ac:dyDescent="0.25">
      <c r="A199" s="18"/>
      <c r="B199" s="16"/>
      <c r="C199" s="54"/>
      <c r="D199" s="54"/>
      <c r="E199" s="54"/>
      <c r="F199" s="56"/>
      <c r="G199" s="58"/>
    </row>
    <row r="200" spans="1:7" s="15" customFormat="1" ht="18" customHeight="1" x14ac:dyDescent="0.25">
      <c r="A200" s="18"/>
      <c r="B200" s="16"/>
      <c r="C200" s="54"/>
      <c r="D200" s="54"/>
      <c r="E200" s="54"/>
      <c r="F200" s="56"/>
      <c r="G200" s="58"/>
    </row>
    <row r="201" spans="1:7" s="15" customFormat="1" ht="18" customHeight="1" x14ac:dyDescent="0.25">
      <c r="A201" s="18"/>
      <c r="B201" s="16"/>
      <c r="C201" s="54"/>
      <c r="D201" s="54"/>
      <c r="E201" s="54"/>
      <c r="F201" s="56"/>
      <c r="G201" s="58"/>
    </row>
    <row r="202" spans="1:7" s="15" customFormat="1" ht="18" customHeight="1" x14ac:dyDescent="0.25">
      <c r="A202" s="18"/>
      <c r="B202" s="16"/>
      <c r="C202" s="54"/>
      <c r="D202" s="54"/>
      <c r="E202" s="54"/>
      <c r="F202" s="56"/>
      <c r="G202" s="58"/>
    </row>
    <row r="203" spans="1:7" s="15" customFormat="1" ht="18" customHeight="1" x14ac:dyDescent="0.25">
      <c r="A203" s="18"/>
      <c r="B203" s="16"/>
      <c r="C203" s="54"/>
      <c r="D203" s="54"/>
      <c r="E203" s="54"/>
      <c r="F203" s="56"/>
      <c r="G203" s="58"/>
    </row>
    <row r="204" spans="1:7" s="15" customFormat="1" ht="18" customHeight="1" x14ac:dyDescent="0.25">
      <c r="A204" s="18"/>
      <c r="B204" s="16"/>
      <c r="C204" s="54"/>
      <c r="D204" s="54"/>
      <c r="E204" s="54"/>
      <c r="F204" s="56"/>
      <c r="G204" s="58"/>
    </row>
    <row r="205" spans="1:7" s="15" customFormat="1" ht="18" customHeight="1" x14ac:dyDescent="0.25">
      <c r="A205" s="18"/>
      <c r="B205" s="16"/>
      <c r="C205" s="54"/>
      <c r="D205" s="54"/>
      <c r="E205" s="54"/>
      <c r="F205" s="56"/>
      <c r="G205" s="58"/>
    </row>
    <row r="206" spans="1:7" s="15" customFormat="1" ht="18" customHeight="1" x14ac:dyDescent="0.25">
      <c r="A206" s="18"/>
      <c r="B206" s="16"/>
      <c r="C206" s="54"/>
      <c r="D206" s="54"/>
      <c r="E206" s="54"/>
      <c r="F206" s="56"/>
      <c r="G206" s="58"/>
    </row>
    <row r="207" spans="1:7" s="15" customFormat="1" ht="18" customHeight="1" x14ac:dyDescent="0.25">
      <c r="A207" s="18"/>
      <c r="B207" s="16"/>
      <c r="C207" s="54"/>
      <c r="D207" s="54"/>
      <c r="E207" s="54"/>
      <c r="F207" s="56"/>
      <c r="G207" s="58"/>
    </row>
    <row r="208" spans="1:7" s="15" customFormat="1" ht="18" customHeight="1" x14ac:dyDescent="0.25">
      <c r="A208" s="18"/>
      <c r="B208" s="16"/>
      <c r="C208" s="54"/>
      <c r="D208" s="54"/>
      <c r="E208" s="54"/>
      <c r="F208" s="56"/>
      <c r="G208" s="58"/>
    </row>
    <row r="209" spans="1:7" s="15" customFormat="1" ht="18" customHeight="1" x14ac:dyDescent="0.25">
      <c r="A209" s="18"/>
      <c r="B209" s="16"/>
      <c r="C209" s="54"/>
      <c r="D209" s="54"/>
      <c r="E209" s="54"/>
      <c r="F209" s="56"/>
      <c r="G209" s="58"/>
    </row>
    <row r="210" spans="1:7" s="15" customFormat="1" ht="18" customHeight="1" x14ac:dyDescent="0.25">
      <c r="A210" s="18"/>
      <c r="B210" s="16"/>
      <c r="C210" s="54"/>
      <c r="D210" s="54"/>
      <c r="E210" s="54"/>
      <c r="F210" s="56"/>
      <c r="G210" s="58"/>
    </row>
    <row r="211" spans="1:7" s="15" customFormat="1" ht="18" customHeight="1" x14ac:dyDescent="0.25">
      <c r="A211" s="18"/>
      <c r="B211" s="16"/>
      <c r="C211" s="54"/>
      <c r="D211" s="54"/>
      <c r="E211" s="54"/>
      <c r="F211" s="56"/>
      <c r="G211" s="58"/>
    </row>
    <row r="212" spans="1:7" s="15" customFormat="1" ht="18" customHeight="1" x14ac:dyDescent="0.25">
      <c r="A212" s="18"/>
      <c r="B212" s="16"/>
      <c r="C212" s="54"/>
      <c r="D212" s="54"/>
      <c r="E212" s="54"/>
      <c r="F212" s="56"/>
      <c r="G212" s="58"/>
    </row>
    <row r="213" spans="1:7" s="15" customFormat="1" ht="18" customHeight="1" x14ac:dyDescent="0.25">
      <c r="A213" s="18"/>
      <c r="B213" s="16"/>
      <c r="C213" s="54"/>
      <c r="D213" s="54"/>
      <c r="E213" s="54"/>
      <c r="F213" s="56"/>
      <c r="G213" s="58"/>
    </row>
    <row r="214" spans="1:7" s="15" customFormat="1" ht="18" customHeight="1" x14ac:dyDescent="0.25">
      <c r="A214" s="18"/>
      <c r="B214" s="16"/>
      <c r="C214" s="54"/>
      <c r="D214" s="54"/>
      <c r="E214" s="54"/>
      <c r="F214" s="56"/>
      <c r="G214" s="58"/>
    </row>
    <row r="215" spans="1:7" s="15" customFormat="1" ht="18" customHeight="1" x14ac:dyDescent="0.25">
      <c r="A215" s="18"/>
      <c r="B215" s="16"/>
      <c r="C215" s="54"/>
      <c r="D215" s="54"/>
      <c r="E215" s="54"/>
      <c r="F215" s="56"/>
      <c r="G215" s="58"/>
    </row>
    <row r="216" spans="1:7" s="15" customFormat="1" ht="18" customHeight="1" x14ac:dyDescent="0.25">
      <c r="A216" s="18"/>
      <c r="B216" s="16"/>
      <c r="C216" s="54"/>
      <c r="D216" s="54"/>
      <c r="E216" s="54"/>
      <c r="F216" s="56"/>
      <c r="G216" s="58"/>
    </row>
    <row r="217" spans="1:7" s="15" customFormat="1" ht="18" customHeight="1" x14ac:dyDescent="0.25">
      <c r="A217" s="18"/>
      <c r="B217" s="16"/>
      <c r="C217" s="54"/>
      <c r="D217" s="54"/>
      <c r="E217" s="54"/>
      <c r="F217" s="56"/>
      <c r="G217" s="58"/>
    </row>
    <row r="218" spans="1:7" s="15" customFormat="1" ht="18" customHeight="1" x14ac:dyDescent="0.25">
      <c r="A218" s="18"/>
      <c r="B218" s="16"/>
      <c r="C218" s="54"/>
      <c r="D218" s="54"/>
      <c r="E218" s="54"/>
      <c r="F218" s="56"/>
      <c r="G218" s="58"/>
    </row>
    <row r="219" spans="1:7" ht="18" customHeight="1" x14ac:dyDescent="0.25"/>
    <row r="220" spans="1:7" ht="18" customHeight="1" x14ac:dyDescent="0.25"/>
    <row r="221" spans="1:7" ht="18" customHeight="1" x14ac:dyDescent="0.25"/>
    <row r="222" spans="1:7" ht="18" customHeight="1" x14ac:dyDescent="0.25"/>
    <row r="223" spans="1:7" ht="18" customHeight="1" x14ac:dyDescent="0.25"/>
    <row r="224" spans="1:7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</sheetData>
  <mergeCells count="7">
    <mergeCell ref="F7:F8"/>
    <mergeCell ref="G7:G8"/>
    <mergeCell ref="A3:G3"/>
    <mergeCell ref="A5:G5"/>
    <mergeCell ref="D1:G1"/>
    <mergeCell ref="A1:B1"/>
    <mergeCell ref="C7:E7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71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workbookViewId="0">
      <selection activeCell="D2" sqref="D2"/>
    </sheetView>
  </sheetViews>
  <sheetFormatPr defaultRowHeight="20.100000000000001" customHeight="1" x14ac:dyDescent="0.25"/>
  <cols>
    <col min="1" max="1" width="49.28515625" style="2" bestFit="1" customWidth="1"/>
    <col min="2" max="2" width="10.140625" style="81" bestFit="1" customWidth="1"/>
    <col min="3" max="3" width="11.42578125" style="69" bestFit="1" customWidth="1"/>
    <col min="4" max="4" width="12.140625" style="69" bestFit="1" customWidth="1"/>
    <col min="5" max="5" width="10.140625" style="69" bestFit="1" customWidth="1"/>
    <col min="6" max="6" width="11.28515625" style="75" bestFit="1" customWidth="1"/>
    <col min="7" max="7" width="41.140625" style="2" bestFit="1" customWidth="1"/>
    <col min="8" max="8" width="10.140625" style="69" bestFit="1" customWidth="1"/>
    <col min="9" max="9" width="11.42578125" style="69" bestFit="1" customWidth="1"/>
    <col min="10" max="10" width="12.140625" style="69" bestFit="1" customWidth="1"/>
    <col min="11" max="11" width="10.140625" style="69" bestFit="1" customWidth="1"/>
    <col min="12" max="12" width="11.28515625" style="75" bestFit="1" customWidth="1"/>
    <col min="13" max="16384" width="9.140625" style="2"/>
  </cols>
  <sheetData>
    <row r="1" spans="1:12" s="1" customFormat="1" ht="20.100000000000001" customHeight="1" x14ac:dyDescent="0.25">
      <c r="A1" s="198" t="s">
        <v>0</v>
      </c>
      <c r="B1" s="186"/>
      <c r="C1" s="78"/>
      <c r="D1" s="78"/>
      <c r="E1" s="78"/>
      <c r="F1" s="84"/>
      <c r="G1" s="199" t="s">
        <v>698</v>
      </c>
      <c r="H1" s="199"/>
      <c r="I1" s="182"/>
      <c r="J1" s="182"/>
      <c r="K1" s="190"/>
      <c r="L1" s="190"/>
    </row>
    <row r="2" spans="1:12" ht="20.100000000000001" customHeight="1" x14ac:dyDescent="0.25">
      <c r="A2" s="200" t="s">
        <v>436</v>
      </c>
      <c r="B2" s="200"/>
      <c r="C2" s="200"/>
      <c r="D2" s="200"/>
      <c r="E2" s="200"/>
      <c r="F2" s="200"/>
      <c r="G2" s="200"/>
      <c r="H2" s="200"/>
      <c r="I2" s="179"/>
      <c r="J2" s="179"/>
      <c r="K2" s="179"/>
      <c r="L2" s="179"/>
    </row>
    <row r="3" spans="1:12" ht="20.100000000000001" customHeight="1" x14ac:dyDescent="0.25">
      <c r="A3" s="13"/>
      <c r="B3" s="79"/>
      <c r="C3" s="80"/>
      <c r="D3" s="80"/>
      <c r="E3" s="80"/>
      <c r="F3" s="85"/>
      <c r="G3" s="13"/>
      <c r="H3" s="80"/>
      <c r="K3" s="80"/>
      <c r="L3" s="85"/>
    </row>
    <row r="4" spans="1:12" s="1" customFormat="1" ht="20.100000000000001" customHeight="1" x14ac:dyDescent="0.25">
      <c r="A4" s="200" t="s">
        <v>405</v>
      </c>
      <c r="B4" s="200"/>
      <c r="C4" s="200"/>
      <c r="D4" s="200"/>
      <c r="E4" s="200"/>
      <c r="F4" s="200"/>
      <c r="G4" s="200"/>
      <c r="H4" s="200"/>
      <c r="I4" s="179"/>
      <c r="J4" s="179"/>
      <c r="K4" s="179"/>
      <c r="L4" s="179"/>
    </row>
    <row r="5" spans="1:12" ht="20.100000000000001" customHeight="1" thickBot="1" x14ac:dyDescent="0.3"/>
    <row r="6" spans="1:12" ht="20.100000000000001" customHeight="1" x14ac:dyDescent="0.25">
      <c r="A6" s="201" t="s">
        <v>406</v>
      </c>
      <c r="B6" s="202"/>
      <c r="C6" s="202"/>
      <c r="D6" s="202"/>
      <c r="E6" s="193" t="s">
        <v>431</v>
      </c>
      <c r="F6" s="195" t="s">
        <v>432</v>
      </c>
      <c r="G6" s="201" t="s">
        <v>407</v>
      </c>
      <c r="H6" s="203"/>
      <c r="I6" s="203"/>
      <c r="J6" s="203"/>
      <c r="K6" s="193" t="s">
        <v>431</v>
      </c>
      <c r="L6" s="195" t="s">
        <v>432</v>
      </c>
    </row>
    <row r="7" spans="1:12" ht="20.100000000000001" customHeight="1" x14ac:dyDescent="0.25">
      <c r="A7" s="204" t="s">
        <v>408</v>
      </c>
      <c r="B7" s="187">
        <v>2017</v>
      </c>
      <c r="C7" s="188"/>
      <c r="D7" s="188"/>
      <c r="E7" s="188"/>
      <c r="F7" s="196"/>
      <c r="G7" s="204" t="s">
        <v>409</v>
      </c>
      <c r="H7" s="187">
        <v>2017</v>
      </c>
      <c r="I7" s="188"/>
      <c r="J7" s="188"/>
      <c r="K7" s="188"/>
      <c r="L7" s="196"/>
    </row>
    <row r="8" spans="1:12" ht="20.100000000000001" customHeight="1" thickBot="1" x14ac:dyDescent="0.3">
      <c r="A8" s="205"/>
      <c r="B8" s="97" t="s">
        <v>410</v>
      </c>
      <c r="C8" s="97" t="s">
        <v>411</v>
      </c>
      <c r="D8" s="97" t="s">
        <v>412</v>
      </c>
      <c r="E8" s="194"/>
      <c r="F8" s="197"/>
      <c r="G8" s="205"/>
      <c r="H8" s="97" t="s">
        <v>410</v>
      </c>
      <c r="I8" s="97" t="s">
        <v>411</v>
      </c>
      <c r="J8" s="97" t="s">
        <v>412</v>
      </c>
      <c r="K8" s="194"/>
      <c r="L8" s="197"/>
    </row>
    <row r="9" spans="1:12" ht="20.100000000000001" customHeight="1" x14ac:dyDescent="0.25">
      <c r="A9" s="96" t="s">
        <v>34</v>
      </c>
      <c r="B9" s="83"/>
      <c r="C9" s="83"/>
      <c r="D9" s="83"/>
      <c r="E9" s="83"/>
      <c r="F9" s="89"/>
      <c r="G9" s="96" t="s">
        <v>76</v>
      </c>
      <c r="H9" s="83">
        <v>42752331</v>
      </c>
      <c r="I9" s="83">
        <v>50975293</v>
      </c>
      <c r="J9" s="83">
        <v>47465464</v>
      </c>
      <c r="K9" s="83">
        <v>46814196</v>
      </c>
      <c r="L9" s="89">
        <f>+K9/J9</f>
        <v>0.98627911864508477</v>
      </c>
    </row>
    <row r="10" spans="1:12" ht="20.100000000000001" customHeight="1" x14ac:dyDescent="0.25">
      <c r="A10" s="40" t="s">
        <v>36</v>
      </c>
      <c r="B10" s="72"/>
      <c r="C10" s="72"/>
      <c r="D10" s="72"/>
      <c r="E10" s="72"/>
      <c r="F10" s="87"/>
      <c r="G10" s="40" t="s">
        <v>415</v>
      </c>
      <c r="H10" s="72">
        <v>9559237</v>
      </c>
      <c r="I10" s="72">
        <v>12129428</v>
      </c>
      <c r="J10" s="72">
        <v>10846933</v>
      </c>
      <c r="K10" s="72">
        <v>10846933</v>
      </c>
      <c r="L10" s="87">
        <f t="shared" ref="L10:L11" si="0">+K10/J10</f>
        <v>1</v>
      </c>
    </row>
    <row r="11" spans="1:12" ht="20.100000000000001" customHeight="1" x14ac:dyDescent="0.25">
      <c r="A11" s="40" t="s">
        <v>37</v>
      </c>
      <c r="B11" s="72">
        <v>11740000</v>
      </c>
      <c r="C11" s="72">
        <v>17968886</v>
      </c>
      <c r="D11" s="72">
        <v>11231036</v>
      </c>
      <c r="E11" s="72">
        <v>10540240</v>
      </c>
      <c r="F11" s="87">
        <f t="shared" ref="F11:F14" si="1">+E11/D11</f>
        <v>0.9384922281435123</v>
      </c>
      <c r="G11" s="40" t="s">
        <v>26</v>
      </c>
      <c r="H11" s="72">
        <v>16202800</v>
      </c>
      <c r="I11" s="72">
        <v>18132352</v>
      </c>
      <c r="J11" s="72">
        <v>15999061</v>
      </c>
      <c r="K11" s="72">
        <v>15722621</v>
      </c>
      <c r="L11" s="87">
        <f t="shared" si="0"/>
        <v>0.98272148596720765</v>
      </c>
    </row>
    <row r="12" spans="1:12" ht="20.100000000000001" customHeight="1" x14ac:dyDescent="0.25">
      <c r="A12" s="40" t="s">
        <v>39</v>
      </c>
      <c r="B12" s="72"/>
      <c r="C12" s="72"/>
      <c r="D12" s="72">
        <v>200014</v>
      </c>
      <c r="E12" s="72">
        <v>200000</v>
      </c>
      <c r="F12" s="87">
        <f t="shared" si="1"/>
        <v>0.999930004899657</v>
      </c>
      <c r="G12" s="40" t="s">
        <v>27</v>
      </c>
      <c r="H12" s="72"/>
      <c r="I12" s="72"/>
      <c r="J12" s="72"/>
      <c r="K12" s="72"/>
      <c r="L12" s="87"/>
    </row>
    <row r="13" spans="1:12" ht="20.100000000000001" customHeight="1" x14ac:dyDescent="0.25">
      <c r="A13" s="40" t="s">
        <v>413</v>
      </c>
      <c r="B13" s="72">
        <v>668472</v>
      </c>
      <c r="C13" s="72">
        <v>668472</v>
      </c>
      <c r="D13" s="72">
        <v>823714</v>
      </c>
      <c r="E13" s="72">
        <v>823714</v>
      </c>
      <c r="F13" s="87">
        <f t="shared" si="1"/>
        <v>1</v>
      </c>
      <c r="G13" s="40" t="s">
        <v>416</v>
      </c>
      <c r="H13" s="72"/>
      <c r="I13" s="72"/>
      <c r="J13" s="72"/>
      <c r="K13" s="72"/>
      <c r="L13" s="87"/>
    </row>
    <row r="14" spans="1:12" ht="20.100000000000001" customHeight="1" thickBot="1" x14ac:dyDescent="0.3">
      <c r="A14" s="41" t="s">
        <v>414</v>
      </c>
      <c r="B14" s="73">
        <v>61053159</v>
      </c>
      <c r="C14" s="73">
        <v>67683968</v>
      </c>
      <c r="D14" s="73">
        <v>62332903</v>
      </c>
      <c r="E14" s="73">
        <v>62089986</v>
      </c>
      <c r="F14" s="88">
        <f t="shared" si="1"/>
        <v>0.9961029089243606</v>
      </c>
      <c r="G14" s="41" t="s">
        <v>414</v>
      </c>
      <c r="H14" s="73"/>
      <c r="I14" s="73"/>
      <c r="J14" s="73"/>
      <c r="K14" s="73"/>
      <c r="L14" s="88"/>
    </row>
    <row r="15" spans="1:12" ht="20.100000000000001" customHeight="1" thickBot="1" x14ac:dyDescent="0.3">
      <c r="A15" s="43" t="s">
        <v>417</v>
      </c>
      <c r="B15" s="82">
        <f>SUM(B9:B14)</f>
        <v>73461631</v>
      </c>
      <c r="C15" s="82">
        <f t="shared" ref="C15:E15" si="2">SUM(C9:C14)</f>
        <v>86321326</v>
      </c>
      <c r="D15" s="82">
        <f t="shared" si="2"/>
        <v>74587667</v>
      </c>
      <c r="E15" s="82">
        <f t="shared" si="2"/>
        <v>73653940</v>
      </c>
      <c r="F15" s="86">
        <f>+E15/D15</f>
        <v>0.98748148269606018</v>
      </c>
      <c r="G15" s="43" t="s">
        <v>418</v>
      </c>
      <c r="H15" s="82">
        <f>SUM(H9:H14)</f>
        <v>68514368</v>
      </c>
      <c r="I15" s="82">
        <f t="shared" ref="I15" si="3">SUM(I9:I14)</f>
        <v>81237073</v>
      </c>
      <c r="J15" s="82">
        <f>SUM(J9:J14)</f>
        <v>74311458</v>
      </c>
      <c r="K15" s="82">
        <f t="shared" ref="K15" si="4">SUM(K9:K14)</f>
        <v>73383750</v>
      </c>
      <c r="L15" s="86">
        <f>+K15/J15</f>
        <v>0.98751594942464993</v>
      </c>
    </row>
    <row r="16" spans="1:12" ht="20.100000000000001" customHeight="1" x14ac:dyDescent="0.25">
      <c r="A16" s="42"/>
      <c r="B16" s="83"/>
      <c r="C16" s="83"/>
      <c r="D16" s="83"/>
      <c r="E16" s="83"/>
      <c r="F16" s="89"/>
      <c r="G16" s="42"/>
      <c r="H16" s="83"/>
      <c r="I16" s="83"/>
      <c r="J16" s="83"/>
      <c r="K16" s="83"/>
      <c r="L16" s="89"/>
    </row>
    <row r="17" spans="1:12" ht="20.100000000000001" customHeight="1" x14ac:dyDescent="0.25">
      <c r="A17" s="40" t="s">
        <v>419</v>
      </c>
      <c r="B17" s="72"/>
      <c r="C17" s="72"/>
      <c r="D17" s="72"/>
      <c r="E17" s="72"/>
      <c r="F17" s="87"/>
      <c r="G17" s="40" t="s">
        <v>420</v>
      </c>
      <c r="H17" s="72"/>
      <c r="I17" s="72"/>
      <c r="J17" s="72"/>
      <c r="K17" s="72"/>
      <c r="L17" s="87"/>
    </row>
    <row r="18" spans="1:12" ht="20.100000000000001" customHeight="1" x14ac:dyDescent="0.25">
      <c r="A18" s="40" t="s">
        <v>35</v>
      </c>
      <c r="B18" s="72"/>
      <c r="C18" s="72"/>
      <c r="D18" s="72"/>
      <c r="E18" s="72"/>
      <c r="F18" s="87"/>
      <c r="G18" s="40" t="s">
        <v>29</v>
      </c>
      <c r="H18" s="72"/>
      <c r="I18" s="72">
        <v>107866</v>
      </c>
      <c r="J18" s="72">
        <v>59996</v>
      </c>
      <c r="K18" s="72">
        <v>59996</v>
      </c>
      <c r="L18" s="87">
        <f t="shared" ref="L18:L19" si="5">+K18/J18</f>
        <v>1</v>
      </c>
    </row>
    <row r="19" spans="1:12" ht="20.100000000000001" customHeight="1" x14ac:dyDescent="0.25">
      <c r="A19" s="40" t="s">
        <v>38</v>
      </c>
      <c r="B19" s="72"/>
      <c r="C19" s="72"/>
      <c r="D19" s="72"/>
      <c r="E19" s="72"/>
      <c r="F19" s="87"/>
      <c r="G19" s="40" t="s">
        <v>422</v>
      </c>
      <c r="H19" s="72"/>
      <c r="I19" s="72">
        <v>29124</v>
      </c>
      <c r="J19" s="72">
        <v>16199</v>
      </c>
      <c r="K19" s="72">
        <v>16199</v>
      </c>
      <c r="L19" s="87">
        <f t="shared" si="5"/>
        <v>1</v>
      </c>
    </row>
    <row r="20" spans="1:12" ht="20.100000000000001" customHeight="1" x14ac:dyDescent="0.25">
      <c r="A20" s="40" t="s">
        <v>421</v>
      </c>
      <c r="B20" s="72"/>
      <c r="C20" s="72"/>
      <c r="D20" s="72"/>
      <c r="E20" s="72"/>
      <c r="F20" s="87"/>
      <c r="G20" s="40" t="s">
        <v>423</v>
      </c>
      <c r="H20" s="72">
        <v>3895483</v>
      </c>
      <c r="I20" s="72">
        <v>3895483</v>
      </c>
      <c r="J20" s="72">
        <v>0</v>
      </c>
      <c r="K20" s="72">
        <v>0</v>
      </c>
      <c r="L20" s="87"/>
    </row>
    <row r="21" spans="1:12" ht="20.100000000000001" customHeight="1" x14ac:dyDescent="0.25">
      <c r="A21" s="40" t="s">
        <v>413</v>
      </c>
      <c r="B21" s="72"/>
      <c r="C21" s="72"/>
      <c r="D21" s="72"/>
      <c r="E21" s="72"/>
      <c r="F21" s="87"/>
      <c r="G21" s="40" t="s">
        <v>424</v>
      </c>
      <c r="H21" s="72">
        <v>1051780</v>
      </c>
      <c r="I21" s="72">
        <v>1051780</v>
      </c>
      <c r="J21" s="72">
        <v>0</v>
      </c>
      <c r="K21" s="72">
        <v>0</v>
      </c>
      <c r="L21" s="87"/>
    </row>
    <row r="22" spans="1:12" ht="20.100000000000001" customHeight="1" thickBot="1" x14ac:dyDescent="0.3">
      <c r="A22" s="41"/>
      <c r="B22" s="73"/>
      <c r="C22" s="73"/>
      <c r="D22" s="73"/>
      <c r="E22" s="73"/>
      <c r="F22" s="88"/>
      <c r="G22" s="41" t="s">
        <v>425</v>
      </c>
      <c r="H22" s="73"/>
      <c r="I22" s="73"/>
      <c r="J22" s="73"/>
      <c r="K22" s="73"/>
      <c r="L22" s="88"/>
    </row>
    <row r="23" spans="1:12" ht="20.100000000000001" customHeight="1" thickBot="1" x14ac:dyDescent="0.3">
      <c r="A23" s="43" t="s">
        <v>426</v>
      </c>
      <c r="B23" s="82">
        <f>SUM(B18:B22)</f>
        <v>0</v>
      </c>
      <c r="C23" s="82">
        <f t="shared" ref="C23:E23" si="6">SUM(C18:C22)</f>
        <v>0</v>
      </c>
      <c r="D23" s="82">
        <f t="shared" si="6"/>
        <v>0</v>
      </c>
      <c r="E23" s="82">
        <f t="shared" si="6"/>
        <v>0</v>
      </c>
      <c r="F23" s="86"/>
      <c r="G23" s="43" t="s">
        <v>427</v>
      </c>
      <c r="H23" s="82">
        <f>SUM(H18:H22)</f>
        <v>4947263</v>
      </c>
      <c r="I23" s="82">
        <f t="shared" ref="I23:L23" si="7">SUM(I18:I22)</f>
        <v>5084253</v>
      </c>
      <c r="J23" s="82">
        <f t="shared" si="7"/>
        <v>76195</v>
      </c>
      <c r="K23" s="82">
        <f t="shared" si="7"/>
        <v>76195</v>
      </c>
      <c r="L23" s="86">
        <f t="shared" si="7"/>
        <v>2</v>
      </c>
    </row>
    <row r="24" spans="1:12" ht="20.100000000000001" customHeight="1" thickBot="1" x14ac:dyDescent="0.3">
      <c r="A24" s="90"/>
      <c r="B24" s="91"/>
      <c r="C24" s="91"/>
      <c r="D24" s="91"/>
      <c r="E24" s="91"/>
      <c r="F24" s="94"/>
      <c r="G24" s="90"/>
      <c r="H24" s="91"/>
      <c r="I24" s="91"/>
      <c r="J24" s="91"/>
      <c r="K24" s="91"/>
      <c r="L24" s="94"/>
    </row>
    <row r="25" spans="1:12" ht="20.100000000000001" customHeight="1" thickBot="1" x14ac:dyDescent="0.3">
      <c r="A25" s="92" t="s">
        <v>428</v>
      </c>
      <c r="B25" s="93">
        <f>+B23+B15</f>
        <v>73461631</v>
      </c>
      <c r="C25" s="93">
        <f t="shared" ref="C25:F25" si="8">+C23+C15</f>
        <v>86321326</v>
      </c>
      <c r="D25" s="93">
        <f t="shared" si="8"/>
        <v>74587667</v>
      </c>
      <c r="E25" s="93">
        <f t="shared" si="8"/>
        <v>73653940</v>
      </c>
      <c r="F25" s="95">
        <f t="shared" si="8"/>
        <v>0.98748148269606018</v>
      </c>
      <c r="G25" s="92" t="s">
        <v>429</v>
      </c>
      <c r="H25" s="93">
        <f>+H23+H15</f>
        <v>73461631</v>
      </c>
      <c r="I25" s="93">
        <f t="shared" ref="I25" si="9">+I23+I15</f>
        <v>86321326</v>
      </c>
      <c r="J25" s="93">
        <f>+J23+J15</f>
        <v>74387653</v>
      </c>
      <c r="K25" s="93">
        <f t="shared" ref="K25" si="10">+K23+K15</f>
        <v>73459945</v>
      </c>
      <c r="L25" s="95">
        <f>+K25/J25</f>
        <v>0.98752873679184372</v>
      </c>
    </row>
  </sheetData>
  <mergeCells count="14">
    <mergeCell ref="E6:E8"/>
    <mergeCell ref="F6:F8"/>
    <mergeCell ref="K6:K8"/>
    <mergeCell ref="L6:L8"/>
    <mergeCell ref="A1:B1"/>
    <mergeCell ref="G1:L1"/>
    <mergeCell ref="A2:L2"/>
    <mergeCell ref="A4:L4"/>
    <mergeCell ref="A6:D6"/>
    <mergeCell ref="G6:J6"/>
    <mergeCell ref="B7:D7"/>
    <mergeCell ref="H7:J7"/>
    <mergeCell ref="A7:A8"/>
    <mergeCell ref="G7:G8"/>
  </mergeCells>
  <pageMargins left="0.31496062992125984" right="0.31496062992125984" top="0.94488188976377963" bottom="0.35433070866141736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38"/>
  <sheetViews>
    <sheetView workbookViewId="0">
      <selection activeCell="A6" sqref="A6:C6"/>
    </sheetView>
  </sheetViews>
  <sheetFormatPr defaultRowHeight="15" x14ac:dyDescent="0.25"/>
  <cols>
    <col min="1" max="1" width="69.7109375" customWidth="1"/>
    <col min="2" max="2" width="24" customWidth="1"/>
    <col min="3" max="3" width="23.42578125" bestFit="1" customWidth="1"/>
  </cols>
  <sheetData>
    <row r="2" spans="1:3" ht="15.75" x14ac:dyDescent="0.25">
      <c r="A2" s="198" t="s">
        <v>0</v>
      </c>
      <c r="B2" s="186"/>
      <c r="C2" s="98" t="s">
        <v>688</v>
      </c>
    </row>
    <row r="3" spans="1:3" ht="15.75" x14ac:dyDescent="0.25">
      <c r="A3" s="32"/>
      <c r="B3" s="32"/>
      <c r="C3" s="99"/>
    </row>
    <row r="4" spans="1:3" ht="18.75" x14ac:dyDescent="0.25">
      <c r="A4" s="191" t="s">
        <v>434</v>
      </c>
      <c r="B4" s="191"/>
      <c r="C4" s="191"/>
    </row>
    <row r="5" spans="1:3" ht="18.75" x14ac:dyDescent="0.25">
      <c r="A5" s="34"/>
      <c r="B5" s="35"/>
      <c r="C5" s="100"/>
    </row>
    <row r="6" spans="1:3" ht="18.75" x14ac:dyDescent="0.25">
      <c r="A6" s="191" t="s">
        <v>437</v>
      </c>
      <c r="B6" s="191"/>
      <c r="C6" s="191"/>
    </row>
    <row r="7" spans="1:3" ht="15.75" thickBot="1" x14ac:dyDescent="0.3"/>
    <row r="8" spans="1:3" ht="64.5" customHeight="1" thickBot="1" x14ac:dyDescent="0.3">
      <c r="A8" s="101" t="s">
        <v>438</v>
      </c>
      <c r="B8" s="102" t="s">
        <v>693</v>
      </c>
      <c r="C8" s="103" t="s">
        <v>439</v>
      </c>
    </row>
    <row r="9" spans="1:3" x14ac:dyDescent="0.25">
      <c r="A9" s="104" t="s">
        <v>440</v>
      </c>
      <c r="B9" s="105"/>
      <c r="C9" s="106"/>
    </row>
    <row r="10" spans="1:3" x14ac:dyDescent="0.25">
      <c r="A10" s="107" t="s">
        <v>441</v>
      </c>
      <c r="B10" s="108"/>
      <c r="C10" s="109"/>
    </row>
    <row r="11" spans="1:3" x14ac:dyDescent="0.25">
      <c r="A11" s="107" t="s">
        <v>442</v>
      </c>
      <c r="B11" s="108"/>
      <c r="C11" s="109"/>
    </row>
    <row r="12" spans="1:3" x14ac:dyDescent="0.25">
      <c r="A12" s="107" t="s">
        <v>443</v>
      </c>
      <c r="B12" s="108"/>
      <c r="C12" s="109"/>
    </row>
    <row r="13" spans="1:3" x14ac:dyDescent="0.25">
      <c r="A13" s="110" t="s">
        <v>444</v>
      </c>
      <c r="B13" s="108"/>
      <c r="C13" s="111"/>
    </row>
    <row r="14" spans="1:3" x14ac:dyDescent="0.25">
      <c r="A14" s="107" t="s">
        <v>445</v>
      </c>
      <c r="B14" s="108"/>
      <c r="C14" s="111"/>
    </row>
    <row r="15" spans="1:3" ht="30" x14ac:dyDescent="0.25">
      <c r="A15" s="107" t="s">
        <v>446</v>
      </c>
      <c r="B15" s="108"/>
      <c r="C15" s="111"/>
    </row>
    <row r="16" spans="1:3" x14ac:dyDescent="0.25">
      <c r="A16" s="107" t="s">
        <v>447</v>
      </c>
      <c r="B16" s="108"/>
      <c r="C16" s="112"/>
    </row>
    <row r="17" spans="1:3" x14ac:dyDescent="0.25">
      <c r="A17" s="107" t="s">
        <v>448</v>
      </c>
      <c r="B17" s="108">
        <v>5</v>
      </c>
      <c r="C17" s="112">
        <f>SUM(B17)</f>
        <v>5</v>
      </c>
    </row>
    <row r="18" spans="1:3" x14ac:dyDescent="0.25">
      <c r="A18" s="107" t="s">
        <v>449</v>
      </c>
      <c r="B18" s="108">
        <v>2</v>
      </c>
      <c r="C18" s="112"/>
    </row>
    <row r="19" spans="1:3" x14ac:dyDescent="0.25">
      <c r="A19" s="107" t="s">
        <v>450</v>
      </c>
      <c r="B19" s="108"/>
      <c r="C19" s="112">
        <f>SUM(B19)</f>
        <v>0</v>
      </c>
    </row>
    <row r="20" spans="1:3" x14ac:dyDescent="0.25">
      <c r="A20" s="107" t="s">
        <v>451</v>
      </c>
      <c r="B20" s="108"/>
      <c r="C20" s="112"/>
    </row>
    <row r="21" spans="1:3" x14ac:dyDescent="0.25">
      <c r="A21" s="107" t="s">
        <v>467</v>
      </c>
      <c r="B21" s="108">
        <v>6</v>
      </c>
      <c r="C21" s="112">
        <f>+B21</f>
        <v>6</v>
      </c>
    </row>
    <row r="22" spans="1:3" x14ac:dyDescent="0.25">
      <c r="A22" s="107" t="s">
        <v>468</v>
      </c>
      <c r="B22" s="108">
        <v>1</v>
      </c>
      <c r="C22" s="112">
        <f>+B22</f>
        <v>1</v>
      </c>
    </row>
    <row r="23" spans="1:3" x14ac:dyDescent="0.25">
      <c r="A23" s="107" t="s">
        <v>469</v>
      </c>
      <c r="B23" s="108"/>
      <c r="C23" s="112"/>
    </row>
    <row r="24" spans="1:3" x14ac:dyDescent="0.25">
      <c r="A24" s="110" t="s">
        <v>452</v>
      </c>
      <c r="B24" s="113">
        <f>SUM(B9:B23)</f>
        <v>14</v>
      </c>
      <c r="C24" s="112">
        <f>SUM(B24)</f>
        <v>14</v>
      </c>
    </row>
    <row r="25" spans="1:3" ht="45" x14ac:dyDescent="0.25">
      <c r="A25" s="107" t="s">
        <v>453</v>
      </c>
      <c r="B25" s="108"/>
      <c r="C25" s="114"/>
    </row>
    <row r="26" spans="1:3" x14ac:dyDescent="0.25">
      <c r="A26" s="107" t="s">
        <v>454</v>
      </c>
      <c r="B26" s="108"/>
      <c r="C26" s="112"/>
    </row>
    <row r="27" spans="1:3" x14ac:dyDescent="0.25">
      <c r="A27" s="107" t="s">
        <v>455</v>
      </c>
      <c r="B27" s="108"/>
      <c r="C27" s="112"/>
    </row>
    <row r="28" spans="1:3" x14ac:dyDescent="0.25">
      <c r="A28" s="110" t="s">
        <v>456</v>
      </c>
      <c r="B28" s="113"/>
      <c r="C28" s="112"/>
    </row>
    <row r="29" spans="1:3" x14ac:dyDescent="0.25">
      <c r="A29" s="107" t="s">
        <v>457</v>
      </c>
      <c r="B29" s="108"/>
      <c r="C29" s="112"/>
    </row>
    <row r="30" spans="1:3" ht="30" x14ac:dyDescent="0.25">
      <c r="A30" s="107" t="s">
        <v>458</v>
      </c>
      <c r="B30" s="108"/>
      <c r="C30" s="112"/>
    </row>
    <row r="31" spans="1:3" ht="30" x14ac:dyDescent="0.25">
      <c r="A31" s="107" t="s">
        <v>459</v>
      </c>
      <c r="B31" s="108"/>
      <c r="C31" s="112"/>
    </row>
    <row r="32" spans="1:3" x14ac:dyDescent="0.25">
      <c r="A32" s="110" t="s">
        <v>460</v>
      </c>
      <c r="B32" s="108"/>
      <c r="C32" s="111"/>
    </row>
    <row r="33" spans="1:3" ht="45" x14ac:dyDescent="0.25">
      <c r="A33" s="110" t="s">
        <v>461</v>
      </c>
      <c r="B33" s="115"/>
      <c r="C33" s="116"/>
    </row>
    <row r="34" spans="1:3" ht="45" x14ac:dyDescent="0.25">
      <c r="A34" s="107" t="s">
        <v>462</v>
      </c>
      <c r="B34" s="108"/>
      <c r="C34" s="109"/>
    </row>
    <row r="35" spans="1:3" ht="60" x14ac:dyDescent="0.25">
      <c r="A35" s="107" t="s">
        <v>463</v>
      </c>
      <c r="B35" s="108"/>
      <c r="C35" s="109"/>
    </row>
    <row r="36" spans="1:3" ht="45" x14ac:dyDescent="0.25">
      <c r="A36" s="107" t="s">
        <v>464</v>
      </c>
      <c r="B36" s="108"/>
      <c r="C36" s="109"/>
    </row>
    <row r="37" spans="1:3" ht="15.75" thickBot="1" x14ac:dyDescent="0.3">
      <c r="A37" s="117" t="s">
        <v>465</v>
      </c>
      <c r="B37" s="118"/>
      <c r="C37" s="119"/>
    </row>
    <row r="38" spans="1:3" ht="45.75" thickBot="1" x14ac:dyDescent="0.3">
      <c r="A38" s="120" t="s">
        <v>466</v>
      </c>
      <c r="B38" s="121"/>
      <c r="C38" s="122"/>
    </row>
  </sheetData>
  <mergeCells count="3">
    <mergeCell ref="A2:B2"/>
    <mergeCell ref="A4:C4"/>
    <mergeCell ref="A6:C6"/>
  </mergeCells>
  <pageMargins left="0.31496062992125984" right="0.31496062992125984" top="0.74803149606299213" bottom="0.74803149606299213" header="0.31496062992125984" footer="0.31496062992125984"/>
  <pageSetup paperSize="9" scale="8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9"/>
  <sheetViews>
    <sheetView workbookViewId="0">
      <selection activeCell="B33" sqref="B33"/>
    </sheetView>
  </sheetViews>
  <sheetFormatPr defaultRowHeight="15" x14ac:dyDescent="0.25"/>
  <cols>
    <col min="1" max="1" width="53.42578125" customWidth="1"/>
    <col min="2" max="2" width="22" customWidth="1"/>
    <col min="3" max="3" width="17.42578125" customWidth="1"/>
  </cols>
  <sheetData>
    <row r="1" spans="1:3" x14ac:dyDescent="0.25">
      <c r="A1" s="172" t="s">
        <v>0</v>
      </c>
      <c r="B1" s="209" t="s">
        <v>689</v>
      </c>
      <c r="C1" s="209"/>
    </row>
    <row r="3" spans="1:3" ht="18.75" x14ac:dyDescent="0.25">
      <c r="A3" s="200" t="s">
        <v>434</v>
      </c>
      <c r="B3" s="200"/>
      <c r="C3" s="200"/>
    </row>
    <row r="4" spans="1:3" ht="15.75" x14ac:dyDescent="0.25">
      <c r="A4" s="46"/>
      <c r="B4" s="123"/>
      <c r="C4" s="124"/>
    </row>
    <row r="5" spans="1:3" ht="18.75" x14ac:dyDescent="0.25">
      <c r="A5" s="200" t="s">
        <v>470</v>
      </c>
      <c r="B5" s="200"/>
      <c r="C5" s="200"/>
    </row>
    <row r="6" spans="1:3" ht="15.75" x14ac:dyDescent="0.25">
      <c r="A6" s="206"/>
      <c r="B6" s="207"/>
      <c r="C6" s="208"/>
    </row>
    <row r="7" spans="1:3" ht="15.75" x14ac:dyDescent="0.25">
      <c r="A7" s="125"/>
      <c r="B7" s="125"/>
      <c r="C7" s="125"/>
    </row>
    <row r="8" spans="1:3" ht="15.75" x14ac:dyDescent="0.25">
      <c r="A8" s="125"/>
      <c r="B8" s="125"/>
      <c r="C8" s="125"/>
    </row>
    <row r="9" spans="1:3" ht="15.75" x14ac:dyDescent="0.25">
      <c r="A9" s="126" t="s">
        <v>438</v>
      </c>
      <c r="B9" s="126" t="s">
        <v>694</v>
      </c>
      <c r="C9" s="127" t="s">
        <v>471</v>
      </c>
    </row>
    <row r="10" spans="1:3" ht="15.75" x14ac:dyDescent="0.25">
      <c r="A10" s="128" t="s">
        <v>472</v>
      </c>
      <c r="B10" s="129">
        <v>10740240</v>
      </c>
      <c r="C10" s="129">
        <f t="shared" ref="C10:C16" si="0">B10</f>
        <v>10740240</v>
      </c>
    </row>
    <row r="11" spans="1:3" ht="15.75" x14ac:dyDescent="0.25">
      <c r="A11" s="128" t="s">
        <v>473</v>
      </c>
      <c r="B11" s="129">
        <v>73459945</v>
      </c>
      <c r="C11" s="129">
        <f t="shared" si="0"/>
        <v>73459945</v>
      </c>
    </row>
    <row r="12" spans="1:3" ht="31.5" x14ac:dyDescent="0.25">
      <c r="A12" s="130" t="s">
        <v>474</v>
      </c>
      <c r="B12" s="131">
        <f>SUM(B10-B11)</f>
        <v>-62719705</v>
      </c>
      <c r="C12" s="131">
        <f t="shared" si="0"/>
        <v>-62719705</v>
      </c>
    </row>
    <row r="13" spans="1:3" ht="15.75" x14ac:dyDescent="0.25">
      <c r="A13" s="128" t="s">
        <v>475</v>
      </c>
      <c r="B13" s="129">
        <v>62913700</v>
      </c>
      <c r="C13" s="129">
        <f t="shared" si="0"/>
        <v>62913700</v>
      </c>
    </row>
    <row r="14" spans="1:3" ht="15.75" x14ac:dyDescent="0.25">
      <c r="A14" s="128" t="s">
        <v>476</v>
      </c>
      <c r="B14" s="129"/>
      <c r="C14" s="129">
        <f t="shared" si="0"/>
        <v>0</v>
      </c>
    </row>
    <row r="15" spans="1:3" ht="31.5" x14ac:dyDescent="0.25">
      <c r="A15" s="130" t="s">
        <v>477</v>
      </c>
      <c r="B15" s="131">
        <f>SUM(B13-B14)</f>
        <v>62913700</v>
      </c>
      <c r="C15" s="131">
        <f t="shared" si="0"/>
        <v>62913700</v>
      </c>
    </row>
    <row r="16" spans="1:3" ht="15.75" x14ac:dyDescent="0.25">
      <c r="A16" s="132" t="s">
        <v>478</v>
      </c>
      <c r="B16" s="133">
        <f>B12+B15</f>
        <v>193995</v>
      </c>
      <c r="C16" s="133">
        <f t="shared" si="0"/>
        <v>193995</v>
      </c>
    </row>
    <row r="17" spans="1:3" ht="15.75" x14ac:dyDescent="0.25">
      <c r="A17" s="128" t="s">
        <v>479</v>
      </c>
      <c r="B17" s="129"/>
      <c r="C17" s="129"/>
    </row>
    <row r="18" spans="1:3" ht="15.75" x14ac:dyDescent="0.25">
      <c r="A18" s="128" t="s">
        <v>480</v>
      </c>
      <c r="B18" s="129"/>
      <c r="C18" s="129"/>
    </row>
    <row r="19" spans="1:3" ht="31.5" x14ac:dyDescent="0.25">
      <c r="A19" s="130" t="s">
        <v>481</v>
      </c>
      <c r="B19" s="131"/>
      <c r="C19" s="131"/>
    </row>
    <row r="20" spans="1:3" ht="15.75" x14ac:dyDescent="0.25">
      <c r="A20" s="128" t="s">
        <v>482</v>
      </c>
      <c r="B20" s="129"/>
      <c r="C20" s="129"/>
    </row>
    <row r="21" spans="1:3" ht="15.75" x14ac:dyDescent="0.25">
      <c r="A21" s="128" t="s">
        <v>483</v>
      </c>
      <c r="B21" s="129"/>
      <c r="C21" s="129"/>
    </row>
    <row r="22" spans="1:3" ht="31.5" x14ac:dyDescent="0.25">
      <c r="A22" s="130" t="s">
        <v>484</v>
      </c>
      <c r="B22" s="131"/>
      <c r="C22" s="131"/>
    </row>
    <row r="23" spans="1:3" ht="31.5" x14ac:dyDescent="0.25">
      <c r="A23" s="132" t="s">
        <v>485</v>
      </c>
      <c r="B23" s="133"/>
      <c r="C23" s="133"/>
    </row>
    <row r="24" spans="1:3" ht="15.75" x14ac:dyDescent="0.25">
      <c r="A24" s="130" t="s">
        <v>486</v>
      </c>
      <c r="B24" s="131">
        <f>B16+B23</f>
        <v>193995</v>
      </c>
      <c r="C24" s="131">
        <f>B24</f>
        <v>193995</v>
      </c>
    </row>
    <row r="25" spans="1:3" ht="31.5" x14ac:dyDescent="0.25">
      <c r="A25" s="132" t="s">
        <v>487</v>
      </c>
      <c r="B25" s="133"/>
      <c r="C25" s="133">
        <f>B25</f>
        <v>0</v>
      </c>
    </row>
    <row r="26" spans="1:3" ht="15.75" x14ac:dyDescent="0.25">
      <c r="A26" s="132" t="s">
        <v>488</v>
      </c>
      <c r="B26" s="133">
        <f>B16-B25</f>
        <v>193995</v>
      </c>
      <c r="C26" s="133">
        <f>B26</f>
        <v>193995</v>
      </c>
    </row>
    <row r="27" spans="1:3" ht="31.5" x14ac:dyDescent="0.25">
      <c r="A27" s="132" t="s">
        <v>489</v>
      </c>
      <c r="B27" s="133"/>
      <c r="C27" s="133"/>
    </row>
    <row r="28" spans="1:3" ht="31.5" x14ac:dyDescent="0.25">
      <c r="A28" s="132" t="s">
        <v>490</v>
      </c>
      <c r="B28" s="133"/>
      <c r="C28" s="133"/>
    </row>
    <row r="29" spans="1:3" ht="15.75" x14ac:dyDescent="0.25">
      <c r="A29" s="132" t="s">
        <v>491</v>
      </c>
      <c r="B29" s="134"/>
      <c r="C29" s="134"/>
    </row>
  </sheetData>
  <mergeCells count="4">
    <mergeCell ref="A3:C3"/>
    <mergeCell ref="A5:C5"/>
    <mergeCell ref="A6:C6"/>
    <mergeCell ref="B1:C1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8"/>
  <sheetViews>
    <sheetView workbookViewId="0">
      <selection activeCell="B6" sqref="B6"/>
    </sheetView>
  </sheetViews>
  <sheetFormatPr defaultRowHeight="15" x14ac:dyDescent="0.25"/>
  <cols>
    <col min="1" max="1" width="70" style="142" customWidth="1"/>
    <col min="2" max="2" width="23.5703125" style="142" customWidth="1"/>
    <col min="3" max="3" width="21" style="142" customWidth="1"/>
    <col min="4" max="16384" width="9.140625" style="142"/>
  </cols>
  <sheetData>
    <row r="1" spans="1:3" x14ac:dyDescent="0.25">
      <c r="A1" s="142" t="s">
        <v>0</v>
      </c>
      <c r="B1" s="211" t="s">
        <v>690</v>
      </c>
      <c r="C1" s="209"/>
    </row>
    <row r="3" spans="1:3" ht="18.75" x14ac:dyDescent="0.25">
      <c r="A3" s="200" t="s">
        <v>434</v>
      </c>
      <c r="B3" s="210"/>
      <c r="C3" s="210"/>
    </row>
    <row r="4" spans="1:3" ht="18.75" x14ac:dyDescent="0.25">
      <c r="A4" s="13"/>
      <c r="B4" s="2"/>
      <c r="C4" s="2"/>
    </row>
    <row r="5" spans="1:3" ht="18.75" x14ac:dyDescent="0.25">
      <c r="A5" s="200" t="s">
        <v>492</v>
      </c>
      <c r="B5" s="210"/>
      <c r="C5" s="210"/>
    </row>
    <row r="6" spans="1:3" ht="18.75" x14ac:dyDescent="0.25">
      <c r="A6" s="13"/>
      <c r="B6" s="2"/>
      <c r="C6" s="2"/>
    </row>
    <row r="7" spans="1:3" ht="20.25" x14ac:dyDescent="0.25">
      <c r="A7" s="135"/>
      <c r="B7" s="135"/>
      <c r="C7" s="136"/>
    </row>
    <row r="8" spans="1:3" s="174" customFormat="1" ht="46.5" customHeight="1" x14ac:dyDescent="0.25">
      <c r="A8" s="173" t="s">
        <v>438</v>
      </c>
      <c r="B8" s="137" t="s">
        <v>493</v>
      </c>
      <c r="C8" s="138" t="s">
        <v>494</v>
      </c>
    </row>
    <row r="9" spans="1:3" ht="15.75" x14ac:dyDescent="0.25">
      <c r="A9" s="128" t="s">
        <v>495</v>
      </c>
      <c r="B9" s="129"/>
      <c r="C9" s="139"/>
    </row>
    <row r="10" spans="1:3" ht="31.5" x14ac:dyDescent="0.25">
      <c r="A10" s="128" t="s">
        <v>496</v>
      </c>
      <c r="B10" s="129">
        <v>8435</v>
      </c>
      <c r="C10" s="139">
        <v>14524</v>
      </c>
    </row>
    <row r="11" spans="1:3" ht="15.75" x14ac:dyDescent="0.25">
      <c r="A11" s="128" t="s">
        <v>497</v>
      </c>
      <c r="B11" s="129">
        <v>-1406</v>
      </c>
      <c r="C11" s="139">
        <v>0</v>
      </c>
    </row>
    <row r="12" spans="1:3" ht="31.5" x14ac:dyDescent="0.25">
      <c r="A12" s="130" t="s">
        <v>498</v>
      </c>
      <c r="B12" s="131">
        <f>SUM(B9:B11)</f>
        <v>7029</v>
      </c>
      <c r="C12" s="131">
        <f>SUM(C9:C11)</f>
        <v>14524</v>
      </c>
    </row>
    <row r="13" spans="1:3" ht="15.75" x14ac:dyDescent="0.25">
      <c r="A13" s="128" t="s">
        <v>499</v>
      </c>
      <c r="B13" s="129">
        <v>0</v>
      </c>
      <c r="C13" s="139">
        <v>0</v>
      </c>
    </row>
    <row r="14" spans="1:3" ht="15.75" x14ac:dyDescent="0.25">
      <c r="A14" s="128" t="s">
        <v>500</v>
      </c>
      <c r="B14" s="129">
        <v>0</v>
      </c>
      <c r="C14" s="139">
        <v>0</v>
      </c>
    </row>
    <row r="15" spans="1:3" ht="15.75" x14ac:dyDescent="0.25">
      <c r="A15" s="130" t="s">
        <v>501</v>
      </c>
      <c r="B15" s="131">
        <f>SUM(B13:B14)</f>
        <v>0</v>
      </c>
      <c r="C15" s="139">
        <v>0</v>
      </c>
    </row>
    <row r="16" spans="1:3" ht="15.75" x14ac:dyDescent="0.25">
      <c r="A16" s="128" t="s">
        <v>502</v>
      </c>
      <c r="B16" s="129">
        <v>57654</v>
      </c>
      <c r="C16" s="139">
        <v>62090</v>
      </c>
    </row>
    <row r="17" spans="1:3" ht="15.75" x14ac:dyDescent="0.25">
      <c r="A17" s="128" t="s">
        <v>503</v>
      </c>
      <c r="B17" s="129">
        <v>0</v>
      </c>
      <c r="C17" s="139">
        <v>200</v>
      </c>
    </row>
    <row r="18" spans="1:3" ht="15.75" x14ac:dyDescent="0.25">
      <c r="A18" s="128" t="s">
        <v>504</v>
      </c>
      <c r="B18" s="129">
        <v>0</v>
      </c>
      <c r="C18" s="139"/>
    </row>
    <row r="19" spans="1:3" ht="15.75" x14ac:dyDescent="0.25">
      <c r="A19" s="128" t="s">
        <v>505</v>
      </c>
      <c r="B19" s="129">
        <v>0</v>
      </c>
      <c r="C19" s="139">
        <v>6783</v>
      </c>
    </row>
    <row r="20" spans="1:3" ht="31.5" x14ac:dyDescent="0.25">
      <c r="A20" s="130" t="s">
        <v>506</v>
      </c>
      <c r="B20" s="131">
        <f>SUM(B16:B19)</f>
        <v>57654</v>
      </c>
      <c r="C20" s="131">
        <f>SUM(C16:C19)</f>
        <v>69073</v>
      </c>
    </row>
    <row r="21" spans="1:3" ht="15.75" x14ac:dyDescent="0.25">
      <c r="A21" s="128" t="s">
        <v>507</v>
      </c>
      <c r="B21" s="129">
        <v>9286</v>
      </c>
      <c r="C21" s="139">
        <v>9995</v>
      </c>
    </row>
    <row r="22" spans="1:3" ht="15.75" x14ac:dyDescent="0.25">
      <c r="A22" s="128" t="s">
        <v>508</v>
      </c>
      <c r="B22" s="129">
        <v>3636</v>
      </c>
      <c r="C22" s="139">
        <v>3297</v>
      </c>
    </row>
    <row r="23" spans="1:3" ht="15.75" x14ac:dyDescent="0.25">
      <c r="A23" s="128" t="s">
        <v>509</v>
      </c>
      <c r="B23" s="129">
        <v>0</v>
      </c>
      <c r="C23" s="139">
        <v>0</v>
      </c>
    </row>
    <row r="24" spans="1:3" ht="15.75" x14ac:dyDescent="0.25">
      <c r="A24" s="128" t="s">
        <v>510</v>
      </c>
      <c r="B24" s="129">
        <v>0</v>
      </c>
      <c r="C24" s="139">
        <v>0</v>
      </c>
    </row>
    <row r="25" spans="1:3" ht="15.75" x14ac:dyDescent="0.25">
      <c r="A25" s="130" t="s">
        <v>511</v>
      </c>
      <c r="B25" s="131">
        <f>SUM(B21:B24)</f>
        <v>12922</v>
      </c>
      <c r="C25" s="131">
        <f>SUM(C21:C24)</f>
        <v>13292</v>
      </c>
    </row>
    <row r="26" spans="1:3" ht="15.75" x14ac:dyDescent="0.25">
      <c r="A26" s="128" t="s">
        <v>512</v>
      </c>
      <c r="B26" s="129">
        <v>37419</v>
      </c>
      <c r="C26" s="139">
        <v>49255</v>
      </c>
    </row>
    <row r="27" spans="1:3" ht="15.75" x14ac:dyDescent="0.25">
      <c r="A27" s="128" t="s">
        <v>513</v>
      </c>
      <c r="B27" s="129">
        <v>4000</v>
      </c>
      <c r="C27" s="139">
        <v>4666</v>
      </c>
    </row>
    <row r="28" spans="1:3" ht="15.75" x14ac:dyDescent="0.25">
      <c r="A28" s="128" t="s">
        <v>514</v>
      </c>
      <c r="B28" s="129">
        <v>11264</v>
      </c>
      <c r="C28" s="139">
        <v>12615</v>
      </c>
    </row>
    <row r="29" spans="1:3" ht="15.75" x14ac:dyDescent="0.25">
      <c r="A29" s="130" t="s">
        <v>515</v>
      </c>
      <c r="B29" s="131">
        <f>SUM(B26:B28)</f>
        <v>52683</v>
      </c>
      <c r="C29" s="131">
        <f>SUM(C26:C28)</f>
        <v>66536</v>
      </c>
    </row>
    <row r="30" spans="1:3" ht="15.75" x14ac:dyDescent="0.25">
      <c r="A30" s="130" t="s">
        <v>516</v>
      </c>
      <c r="B30" s="131">
        <v>195</v>
      </c>
      <c r="C30" s="139"/>
    </row>
    <row r="31" spans="1:3" ht="15.75" x14ac:dyDescent="0.25">
      <c r="A31" s="130" t="s">
        <v>517</v>
      </c>
      <c r="B31" s="131">
        <v>-108</v>
      </c>
      <c r="C31" s="139">
        <v>478</v>
      </c>
    </row>
    <row r="32" spans="1:3" ht="31.5" x14ac:dyDescent="0.25">
      <c r="A32" s="130" t="s">
        <v>518</v>
      </c>
      <c r="B32" s="131">
        <f>SUM(B12+B15+B20-B25-B29-B30-B31)</f>
        <v>-1009</v>
      </c>
      <c r="C32" s="131">
        <f>SUM(C12+C15+C20-C25-C29-C30-C31)</f>
        <v>3291</v>
      </c>
    </row>
    <row r="33" spans="1:3" ht="15.75" x14ac:dyDescent="0.25">
      <c r="A33" s="128" t="s">
        <v>519</v>
      </c>
      <c r="B33" s="129">
        <v>0</v>
      </c>
      <c r="C33" s="139">
        <v>0</v>
      </c>
    </row>
    <row r="34" spans="1:3" ht="15.75" x14ac:dyDescent="0.25">
      <c r="A34" s="128" t="s">
        <v>520</v>
      </c>
      <c r="B34" s="129">
        <v>1</v>
      </c>
      <c r="C34" s="139">
        <v>46</v>
      </c>
    </row>
    <row r="35" spans="1:3" ht="31.5" x14ac:dyDescent="0.25">
      <c r="A35" s="128" t="s">
        <v>521</v>
      </c>
      <c r="B35" s="129">
        <v>0</v>
      </c>
      <c r="C35" s="139">
        <v>0</v>
      </c>
    </row>
    <row r="36" spans="1:3" ht="15.75" x14ac:dyDescent="0.25">
      <c r="A36" s="128" t="s">
        <v>522</v>
      </c>
      <c r="B36" s="129">
        <v>0</v>
      </c>
      <c r="C36" s="139">
        <v>0</v>
      </c>
    </row>
    <row r="37" spans="1:3" ht="31.5" x14ac:dyDescent="0.25">
      <c r="A37" s="130" t="s">
        <v>523</v>
      </c>
      <c r="B37" s="131">
        <f>SUM(B34:B36)</f>
        <v>1</v>
      </c>
      <c r="C37" s="131">
        <v>0</v>
      </c>
    </row>
    <row r="38" spans="1:3" ht="15.75" x14ac:dyDescent="0.25">
      <c r="A38" s="128" t="s">
        <v>524</v>
      </c>
      <c r="B38" s="129">
        <v>0</v>
      </c>
      <c r="C38" s="139">
        <v>0</v>
      </c>
    </row>
    <row r="39" spans="1:3" ht="15.75" x14ac:dyDescent="0.25">
      <c r="A39" s="128" t="s">
        <v>525</v>
      </c>
      <c r="B39" s="129">
        <v>0</v>
      </c>
      <c r="C39" s="139">
        <v>0</v>
      </c>
    </row>
    <row r="40" spans="1:3" ht="15.75" x14ac:dyDescent="0.25">
      <c r="A40" s="128" t="s">
        <v>526</v>
      </c>
      <c r="B40" s="129">
        <v>-6</v>
      </c>
      <c r="C40" s="139">
        <v>0</v>
      </c>
    </row>
    <row r="41" spans="1:3" ht="15.75" x14ac:dyDescent="0.25">
      <c r="A41" s="128" t="s">
        <v>527</v>
      </c>
      <c r="B41" s="129">
        <v>-6</v>
      </c>
      <c r="C41" s="139">
        <v>0</v>
      </c>
    </row>
    <row r="42" spans="1:3" ht="15.75" x14ac:dyDescent="0.25">
      <c r="A42" s="130" t="s">
        <v>528</v>
      </c>
      <c r="B42" s="131">
        <v>-6</v>
      </c>
      <c r="C42" s="139">
        <v>0</v>
      </c>
    </row>
    <row r="43" spans="1:3" ht="31.5" x14ac:dyDescent="0.25">
      <c r="A43" s="130" t="s">
        <v>529</v>
      </c>
      <c r="B43" s="131">
        <f>B37-B42</f>
        <v>7</v>
      </c>
      <c r="C43" s="131">
        <v>0</v>
      </c>
    </row>
    <row r="44" spans="1:3" ht="18.75" x14ac:dyDescent="0.25">
      <c r="A44" s="144" t="s">
        <v>534</v>
      </c>
      <c r="B44" s="145">
        <f>B32+B43</f>
        <v>-1002</v>
      </c>
      <c r="C44" s="145"/>
    </row>
    <row r="45" spans="1:3" x14ac:dyDescent="0.25">
      <c r="A45" s="143" t="s">
        <v>531</v>
      </c>
      <c r="B45" s="143">
        <v>6</v>
      </c>
      <c r="C45" s="143"/>
    </row>
    <row r="46" spans="1:3" x14ac:dyDescent="0.25">
      <c r="A46" s="143" t="s">
        <v>532</v>
      </c>
      <c r="B46" s="143">
        <v>403</v>
      </c>
      <c r="C46" s="143"/>
    </row>
    <row r="47" spans="1:3" x14ac:dyDescent="0.25">
      <c r="A47" s="143" t="s">
        <v>533</v>
      </c>
      <c r="B47" s="143">
        <v>-397</v>
      </c>
      <c r="C47" s="143"/>
    </row>
    <row r="48" spans="1:3" ht="18.75" x14ac:dyDescent="0.25">
      <c r="A48" s="140" t="s">
        <v>530</v>
      </c>
      <c r="B48" s="141">
        <v>-1399</v>
      </c>
      <c r="C48" s="141">
        <v>3291</v>
      </c>
    </row>
  </sheetData>
  <mergeCells count="3">
    <mergeCell ref="A3:C3"/>
    <mergeCell ref="A5:C5"/>
    <mergeCell ref="B1:C1"/>
  </mergeCells>
  <pageMargins left="0.31496062992125984" right="0.31496062992125984" top="0.74803149606299213" bottom="0.74803149606299213" header="0.31496062992125984" footer="0.31496062992125984"/>
  <pageSetup paperSize="9" scale="82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0"/>
  <sheetViews>
    <sheetView workbookViewId="0">
      <selection activeCell="B6" sqref="B6"/>
    </sheetView>
  </sheetViews>
  <sheetFormatPr defaultRowHeight="15" x14ac:dyDescent="0.25"/>
  <cols>
    <col min="1" max="1" width="77.28515625" customWidth="1"/>
    <col min="2" max="2" width="23.5703125" customWidth="1"/>
    <col min="3" max="3" width="21.7109375" customWidth="1"/>
  </cols>
  <sheetData>
    <row r="1" spans="1:3" x14ac:dyDescent="0.25">
      <c r="A1" t="s">
        <v>0</v>
      </c>
      <c r="C1" t="s">
        <v>691</v>
      </c>
    </row>
    <row r="3" spans="1:3" ht="18.75" x14ac:dyDescent="0.25">
      <c r="A3" s="200" t="s">
        <v>434</v>
      </c>
      <c r="B3" s="179"/>
      <c r="C3" s="179"/>
    </row>
    <row r="4" spans="1:3" ht="15.75" x14ac:dyDescent="0.25">
      <c r="A4" s="146"/>
      <c r="B4" s="147"/>
      <c r="C4" s="147"/>
    </row>
    <row r="5" spans="1:3" ht="15.75" x14ac:dyDescent="0.25">
      <c r="A5" s="212" t="s">
        <v>535</v>
      </c>
      <c r="B5" s="213"/>
      <c r="C5" s="213"/>
    </row>
    <row r="6" spans="1:3" ht="15.75" x14ac:dyDescent="0.25">
      <c r="A6" s="148"/>
      <c r="B6" s="148"/>
      <c r="C6" s="148"/>
    </row>
    <row r="7" spans="1:3" ht="15.75" x14ac:dyDescent="0.25">
      <c r="A7" s="148"/>
      <c r="B7" s="148"/>
      <c r="C7" s="148"/>
    </row>
    <row r="8" spans="1:3" ht="31.5" x14ac:dyDescent="0.25">
      <c r="A8" s="149" t="s">
        <v>438</v>
      </c>
      <c r="B8" s="149" t="s">
        <v>536</v>
      </c>
      <c r="C8" s="149" t="s">
        <v>537</v>
      </c>
    </row>
    <row r="9" spans="1:3" ht="15.75" x14ac:dyDescent="0.25">
      <c r="A9" s="29" t="s">
        <v>538</v>
      </c>
      <c r="B9" s="150"/>
      <c r="C9" s="151"/>
    </row>
    <row r="10" spans="1:3" ht="15.75" x14ac:dyDescent="0.25">
      <c r="A10" s="150" t="s">
        <v>539</v>
      </c>
      <c r="B10" s="152"/>
      <c r="C10" s="151"/>
    </row>
    <row r="11" spans="1:3" ht="15.75" x14ac:dyDescent="0.25">
      <c r="A11" s="153" t="s">
        <v>540</v>
      </c>
      <c r="B11" s="152"/>
      <c r="C11" s="151"/>
    </row>
    <row r="12" spans="1:3" ht="15.75" x14ac:dyDescent="0.25">
      <c r="A12" s="153" t="s">
        <v>541</v>
      </c>
      <c r="B12" s="152"/>
      <c r="C12" s="151"/>
    </row>
    <row r="13" spans="1:3" ht="15.75" x14ac:dyDescent="0.25">
      <c r="A13" s="154" t="s">
        <v>542</v>
      </c>
      <c r="B13" s="155">
        <f>SUM(B10:B12)</f>
        <v>0</v>
      </c>
      <c r="C13" s="155">
        <f>SUM(C10:C12)</f>
        <v>0</v>
      </c>
    </row>
    <row r="14" spans="1:3" ht="15.75" x14ac:dyDescent="0.25">
      <c r="A14" s="153" t="s">
        <v>543</v>
      </c>
      <c r="B14" s="152"/>
      <c r="C14" s="151"/>
    </row>
    <row r="15" spans="1:3" ht="15.75" x14ac:dyDescent="0.25">
      <c r="A15" s="153" t="s">
        <v>544</v>
      </c>
      <c r="B15" s="152"/>
      <c r="C15" s="151"/>
    </row>
    <row r="16" spans="1:3" ht="15.75" x14ac:dyDescent="0.25">
      <c r="A16" s="153" t="s">
        <v>545</v>
      </c>
      <c r="B16" s="152"/>
      <c r="C16" s="151"/>
    </row>
    <row r="17" spans="1:3" ht="15.75" x14ac:dyDescent="0.25">
      <c r="A17" s="153" t="s">
        <v>546</v>
      </c>
      <c r="B17" s="152"/>
      <c r="C17" s="151">
        <v>60</v>
      </c>
    </row>
    <row r="18" spans="1:3" ht="15.75" x14ac:dyDescent="0.25">
      <c r="A18" s="153" t="s">
        <v>547</v>
      </c>
      <c r="B18" s="152"/>
      <c r="C18" s="151"/>
    </row>
    <row r="19" spans="1:3" ht="15.75" x14ac:dyDescent="0.25">
      <c r="A19" s="154" t="s">
        <v>548</v>
      </c>
      <c r="B19" s="155">
        <f>SUM(B14:B18)</f>
        <v>0</v>
      </c>
      <c r="C19" s="155">
        <f>SUM(C14:C18)</f>
        <v>60</v>
      </c>
    </row>
    <row r="20" spans="1:3" ht="15.75" x14ac:dyDescent="0.25">
      <c r="A20" s="153" t="s">
        <v>549</v>
      </c>
      <c r="B20" s="152"/>
      <c r="C20" s="151"/>
    </row>
    <row r="21" spans="1:3" ht="15.75" x14ac:dyDescent="0.25">
      <c r="A21" s="153" t="s">
        <v>550</v>
      </c>
      <c r="B21" s="152"/>
      <c r="C21" s="151"/>
    </row>
    <row r="22" spans="1:3" ht="15.75" x14ac:dyDescent="0.25">
      <c r="A22" s="153" t="s">
        <v>551</v>
      </c>
      <c r="B22" s="152"/>
      <c r="C22" s="151"/>
    </row>
    <row r="23" spans="1:3" ht="15.75" x14ac:dyDescent="0.25">
      <c r="A23" s="154" t="s">
        <v>552</v>
      </c>
      <c r="B23" s="155">
        <f>SUM(B20:B22)</f>
        <v>0</v>
      </c>
      <c r="C23" s="155">
        <f>SUM(C20:C22)</f>
        <v>0</v>
      </c>
    </row>
    <row r="24" spans="1:3" ht="15.75" x14ac:dyDescent="0.25">
      <c r="A24" s="153" t="s">
        <v>553</v>
      </c>
      <c r="B24" s="152"/>
      <c r="C24" s="151"/>
    </row>
    <row r="25" spans="1:3" ht="15.75" x14ac:dyDescent="0.25">
      <c r="A25" s="153" t="s">
        <v>554</v>
      </c>
      <c r="B25" s="152"/>
      <c r="C25" s="151"/>
    </row>
    <row r="26" spans="1:3" ht="15.75" x14ac:dyDescent="0.25">
      <c r="A26" s="154" t="s">
        <v>555</v>
      </c>
      <c r="B26" s="155"/>
      <c r="C26" s="151"/>
    </row>
    <row r="27" spans="1:3" ht="15.75" x14ac:dyDescent="0.25">
      <c r="A27" s="154" t="s">
        <v>556</v>
      </c>
      <c r="B27" s="155">
        <f>SUM(B23,B19,B13)</f>
        <v>0</v>
      </c>
      <c r="C27" s="155">
        <f>SUM(C23,C19,C13)</f>
        <v>60</v>
      </c>
    </row>
    <row r="28" spans="1:3" ht="15.75" x14ac:dyDescent="0.25">
      <c r="A28" s="153" t="s">
        <v>557</v>
      </c>
      <c r="B28" s="152">
        <v>451</v>
      </c>
      <c r="C28" s="151">
        <v>539</v>
      </c>
    </row>
    <row r="29" spans="1:3" ht="15.75" x14ac:dyDescent="0.25">
      <c r="A29" s="153" t="s">
        <v>558</v>
      </c>
      <c r="B29" s="152"/>
      <c r="C29" s="151"/>
    </row>
    <row r="30" spans="1:3" ht="15.75" x14ac:dyDescent="0.25">
      <c r="A30" s="153" t="s">
        <v>559</v>
      </c>
      <c r="B30" s="152"/>
      <c r="C30" s="151"/>
    </row>
    <row r="31" spans="1:3" ht="15.75" x14ac:dyDescent="0.25">
      <c r="A31" s="153" t="s">
        <v>560</v>
      </c>
      <c r="B31" s="152"/>
      <c r="C31" s="151"/>
    </row>
    <row r="32" spans="1:3" ht="15.75" x14ac:dyDescent="0.25">
      <c r="A32" s="153" t="s">
        <v>561</v>
      </c>
      <c r="B32" s="152"/>
      <c r="C32" s="151"/>
    </row>
    <row r="33" spans="1:3" ht="15.75" x14ac:dyDescent="0.25">
      <c r="A33" s="154" t="s">
        <v>562</v>
      </c>
      <c r="B33" s="155"/>
      <c r="C33" s="151"/>
    </row>
    <row r="34" spans="1:3" ht="15.75" x14ac:dyDescent="0.25">
      <c r="A34" s="153" t="s">
        <v>563</v>
      </c>
      <c r="B34" s="152"/>
      <c r="C34" s="151"/>
    </row>
    <row r="35" spans="1:3" ht="15.75" x14ac:dyDescent="0.25">
      <c r="A35" s="153" t="s">
        <v>564</v>
      </c>
      <c r="B35" s="152"/>
      <c r="C35" s="151"/>
    </row>
    <row r="36" spans="1:3" ht="15.75" x14ac:dyDescent="0.25">
      <c r="A36" s="153" t="s">
        <v>565</v>
      </c>
      <c r="B36" s="152"/>
      <c r="C36" s="151"/>
    </row>
    <row r="37" spans="1:3" ht="15.75" x14ac:dyDescent="0.25">
      <c r="A37" s="153" t="s">
        <v>566</v>
      </c>
      <c r="B37" s="152"/>
      <c r="C37" s="151"/>
    </row>
    <row r="38" spans="1:3" ht="15.75" x14ac:dyDescent="0.25">
      <c r="A38" s="153" t="s">
        <v>567</v>
      </c>
      <c r="B38" s="152"/>
      <c r="C38" s="151"/>
    </row>
    <row r="39" spans="1:3" ht="15.75" x14ac:dyDescent="0.25">
      <c r="A39" s="153" t="s">
        <v>568</v>
      </c>
      <c r="B39" s="152"/>
      <c r="C39" s="151"/>
    </row>
    <row r="40" spans="1:3" ht="15.75" x14ac:dyDescent="0.25">
      <c r="A40" s="153" t="s">
        <v>569</v>
      </c>
      <c r="B40" s="152"/>
      <c r="C40" s="151"/>
    </row>
    <row r="41" spans="1:3" ht="15.75" x14ac:dyDescent="0.25">
      <c r="A41" s="154" t="s">
        <v>570</v>
      </c>
      <c r="B41" s="155">
        <f>SUM(B34:B36)</f>
        <v>0</v>
      </c>
      <c r="C41" s="151"/>
    </row>
    <row r="42" spans="1:3" ht="15.75" x14ac:dyDescent="0.25">
      <c r="A42" s="154" t="s">
        <v>571</v>
      </c>
      <c r="B42" s="155">
        <v>451</v>
      </c>
      <c r="C42" s="155">
        <v>539</v>
      </c>
    </row>
    <row r="43" spans="1:3" ht="15.75" x14ac:dyDescent="0.25">
      <c r="A43" s="153" t="s">
        <v>572</v>
      </c>
      <c r="B43" s="152"/>
      <c r="C43" s="151"/>
    </row>
    <row r="44" spans="1:3" ht="15.75" x14ac:dyDescent="0.25">
      <c r="A44" s="153" t="s">
        <v>573</v>
      </c>
      <c r="B44" s="152"/>
      <c r="C44" s="151">
        <v>12</v>
      </c>
    </row>
    <row r="45" spans="1:3" ht="15.75" x14ac:dyDescent="0.25">
      <c r="A45" s="153" t="s">
        <v>574</v>
      </c>
      <c r="B45" s="152">
        <v>118</v>
      </c>
      <c r="C45" s="151">
        <v>968</v>
      </c>
    </row>
    <row r="46" spans="1:3" ht="15.75" x14ac:dyDescent="0.25">
      <c r="A46" s="153" t="s">
        <v>575</v>
      </c>
      <c r="B46" s="152"/>
      <c r="C46" s="151"/>
    </row>
    <row r="47" spans="1:3" ht="15.75" x14ac:dyDescent="0.25">
      <c r="A47" s="153" t="s">
        <v>576</v>
      </c>
      <c r="B47" s="152"/>
      <c r="C47" s="151"/>
    </row>
    <row r="48" spans="1:3" ht="15.75" x14ac:dyDescent="0.25">
      <c r="A48" s="154" t="s">
        <v>577</v>
      </c>
      <c r="B48" s="155">
        <f>SUM(B43:B47)</f>
        <v>118</v>
      </c>
      <c r="C48" s="155">
        <f>SUM(C43:C47)</f>
        <v>980</v>
      </c>
    </row>
    <row r="49" spans="1:3" ht="31.5" x14ac:dyDescent="0.25">
      <c r="A49" s="153" t="s">
        <v>578</v>
      </c>
      <c r="B49" s="152"/>
      <c r="C49" s="151"/>
    </row>
    <row r="50" spans="1:3" ht="31.5" x14ac:dyDescent="0.25">
      <c r="A50" s="153" t="s">
        <v>579</v>
      </c>
      <c r="B50" s="152"/>
      <c r="C50" s="151"/>
    </row>
    <row r="51" spans="1:3" ht="15.75" x14ac:dyDescent="0.25">
      <c r="A51" s="153" t="s">
        <v>580</v>
      </c>
      <c r="B51" s="152"/>
      <c r="C51" s="151"/>
    </row>
    <row r="52" spans="1:3" ht="15.75" x14ac:dyDescent="0.25">
      <c r="A52" s="153" t="s">
        <v>581</v>
      </c>
      <c r="B52" s="152"/>
      <c r="C52" s="151"/>
    </row>
    <row r="53" spans="1:3" ht="15.75" x14ac:dyDescent="0.25">
      <c r="A53" s="153" t="s">
        <v>582</v>
      </c>
      <c r="B53" s="152"/>
      <c r="C53" s="151"/>
    </row>
    <row r="54" spans="1:3" ht="31.5" x14ac:dyDescent="0.25">
      <c r="A54" s="153" t="s">
        <v>583</v>
      </c>
      <c r="B54" s="152"/>
      <c r="C54" s="151"/>
    </row>
    <row r="55" spans="1:3" ht="31.5" x14ac:dyDescent="0.25">
      <c r="A55" s="153" t="s">
        <v>584</v>
      </c>
      <c r="B55" s="152"/>
      <c r="C55" s="151"/>
    </row>
    <row r="56" spans="1:3" ht="15.75" x14ac:dyDescent="0.25">
      <c r="A56" s="153" t="s">
        <v>585</v>
      </c>
      <c r="B56" s="152"/>
      <c r="C56" s="151"/>
    </row>
    <row r="57" spans="1:3" ht="15.75" x14ac:dyDescent="0.25">
      <c r="A57" s="154" t="s">
        <v>586</v>
      </c>
      <c r="B57" s="155">
        <f>SUM(B49:B56)</f>
        <v>0</v>
      </c>
      <c r="C57" s="155">
        <v>11405</v>
      </c>
    </row>
    <row r="58" spans="1:3" ht="31.5" x14ac:dyDescent="0.25">
      <c r="A58" s="153" t="s">
        <v>587</v>
      </c>
      <c r="B58" s="152"/>
      <c r="C58" s="151"/>
    </row>
    <row r="59" spans="1:3" ht="31.5" x14ac:dyDescent="0.25">
      <c r="A59" s="153" t="s">
        <v>588</v>
      </c>
      <c r="B59" s="152"/>
      <c r="C59" s="151"/>
    </row>
    <row r="60" spans="1:3" ht="15.75" x14ac:dyDescent="0.25">
      <c r="A60" s="153" t="s">
        <v>589</v>
      </c>
      <c r="B60" s="152"/>
      <c r="C60" s="151"/>
    </row>
    <row r="61" spans="1:3" ht="15.75" x14ac:dyDescent="0.25">
      <c r="A61" s="153" t="s">
        <v>590</v>
      </c>
      <c r="B61" s="152"/>
      <c r="C61" s="151"/>
    </row>
    <row r="62" spans="1:3" ht="15.75" x14ac:dyDescent="0.25">
      <c r="A62" s="153" t="s">
        <v>591</v>
      </c>
      <c r="B62" s="152"/>
      <c r="C62" s="151"/>
    </row>
    <row r="63" spans="1:3" ht="31.5" x14ac:dyDescent="0.25">
      <c r="A63" s="153" t="s">
        <v>592</v>
      </c>
      <c r="B63" s="152"/>
      <c r="C63" s="151"/>
    </row>
    <row r="64" spans="1:3" ht="31.5" x14ac:dyDescent="0.25">
      <c r="A64" s="153" t="s">
        <v>593</v>
      </c>
      <c r="B64" s="152"/>
      <c r="C64" s="151"/>
    </row>
    <row r="65" spans="1:3" ht="31.5" x14ac:dyDescent="0.25">
      <c r="A65" s="153" t="s">
        <v>594</v>
      </c>
      <c r="B65" s="152"/>
      <c r="C65" s="151"/>
    </row>
    <row r="66" spans="1:3" ht="15.75" x14ac:dyDescent="0.25">
      <c r="A66" s="154" t="s">
        <v>595</v>
      </c>
      <c r="B66" s="155">
        <f>SUM(B58:B65)</f>
        <v>0</v>
      </c>
      <c r="C66" s="155">
        <f>SUM(C58:C65)</f>
        <v>0</v>
      </c>
    </row>
    <row r="67" spans="1:3" ht="15.75" x14ac:dyDescent="0.25">
      <c r="A67" s="153" t="s">
        <v>596</v>
      </c>
      <c r="B67" s="152">
        <v>100</v>
      </c>
      <c r="C67" s="151">
        <v>293</v>
      </c>
    </row>
    <row r="68" spans="1:3" ht="15.75" x14ac:dyDescent="0.25">
      <c r="A68" s="153" t="s">
        <v>597</v>
      </c>
      <c r="B68" s="152"/>
      <c r="C68" s="151"/>
    </row>
    <row r="69" spans="1:3" ht="15.75" x14ac:dyDescent="0.25">
      <c r="A69" s="153" t="s">
        <v>598</v>
      </c>
      <c r="B69" s="152"/>
      <c r="C69" s="151"/>
    </row>
    <row r="70" spans="1:3" ht="15.75" x14ac:dyDescent="0.25">
      <c r="A70" s="153" t="s">
        <v>599</v>
      </c>
      <c r="B70" s="152"/>
      <c r="C70" s="151"/>
    </row>
    <row r="71" spans="1:3" ht="15.75" x14ac:dyDescent="0.25">
      <c r="A71" s="153" t="s">
        <v>600</v>
      </c>
      <c r="B71" s="152">
        <v>100</v>
      </c>
      <c r="C71" s="151">
        <v>293</v>
      </c>
    </row>
    <row r="72" spans="1:3" ht="15.75" x14ac:dyDescent="0.25">
      <c r="A72" s="153" t="s">
        <v>601</v>
      </c>
      <c r="B72" s="152"/>
      <c r="C72" s="151"/>
    </row>
    <row r="73" spans="1:3" ht="15.75" x14ac:dyDescent="0.25">
      <c r="A73" s="153" t="s">
        <v>602</v>
      </c>
      <c r="B73" s="152"/>
      <c r="C73" s="151"/>
    </row>
    <row r="74" spans="1:3" ht="15.75" x14ac:dyDescent="0.25">
      <c r="A74" s="153" t="s">
        <v>603</v>
      </c>
      <c r="B74" s="152"/>
      <c r="C74" s="151"/>
    </row>
    <row r="75" spans="1:3" ht="15.75" x14ac:dyDescent="0.25">
      <c r="A75" s="153" t="s">
        <v>604</v>
      </c>
      <c r="B75" s="152"/>
      <c r="C75" s="151"/>
    </row>
    <row r="76" spans="1:3" ht="31.5" x14ac:dyDescent="0.25">
      <c r="A76" s="153" t="s">
        <v>605</v>
      </c>
      <c r="B76" s="152"/>
      <c r="C76" s="151"/>
    </row>
    <row r="77" spans="1:3" ht="31.5" x14ac:dyDescent="0.25">
      <c r="A77" s="153" t="s">
        <v>606</v>
      </c>
      <c r="B77" s="152"/>
      <c r="C77" s="151"/>
    </row>
    <row r="78" spans="1:3" ht="31.5" x14ac:dyDescent="0.25">
      <c r="A78" s="153" t="s">
        <v>607</v>
      </c>
      <c r="B78" s="152"/>
      <c r="C78" s="151"/>
    </row>
    <row r="79" spans="1:3" ht="15.75" x14ac:dyDescent="0.25">
      <c r="A79" s="154" t="s">
        <v>608</v>
      </c>
      <c r="B79" s="155">
        <f>SUM(B68:B78)</f>
        <v>100</v>
      </c>
      <c r="C79" s="155">
        <f>SUM(C68:C78)</f>
        <v>293</v>
      </c>
    </row>
    <row r="80" spans="1:3" ht="15.75" x14ac:dyDescent="0.25">
      <c r="A80" s="154" t="s">
        <v>609</v>
      </c>
      <c r="B80" s="155">
        <f>+B79+B66+B57</f>
        <v>100</v>
      </c>
      <c r="C80" s="155">
        <f>+C79+C66+C57</f>
        <v>11698</v>
      </c>
    </row>
    <row r="81" spans="1:3" ht="15.75" x14ac:dyDescent="0.25">
      <c r="A81" s="154" t="s">
        <v>610</v>
      </c>
      <c r="B81" s="155">
        <v>264</v>
      </c>
      <c r="C81" s="155">
        <v>1</v>
      </c>
    </row>
    <row r="82" spans="1:3" ht="15.75" x14ac:dyDescent="0.25">
      <c r="A82" s="153" t="s">
        <v>611</v>
      </c>
      <c r="B82" s="152">
        <v>0</v>
      </c>
      <c r="C82" s="151"/>
    </row>
    <row r="83" spans="1:3" ht="15.75" x14ac:dyDescent="0.25">
      <c r="A83" s="153" t="s">
        <v>612</v>
      </c>
      <c r="B83" s="152">
        <v>0</v>
      </c>
      <c r="C83" s="151"/>
    </row>
    <row r="84" spans="1:3" ht="15.75" x14ac:dyDescent="0.25">
      <c r="A84" s="153" t="s">
        <v>613</v>
      </c>
      <c r="B84" s="152">
        <v>0</v>
      </c>
      <c r="C84" s="151"/>
    </row>
    <row r="85" spans="1:3" ht="15.75" x14ac:dyDescent="0.25">
      <c r="A85" s="154" t="s">
        <v>614</v>
      </c>
      <c r="B85" s="155">
        <f>SUM(B82:B84)</f>
        <v>0</v>
      </c>
      <c r="C85" s="151"/>
    </row>
    <row r="86" spans="1:3" ht="15.75" x14ac:dyDescent="0.25">
      <c r="A86" s="29" t="s">
        <v>615</v>
      </c>
      <c r="B86" s="156">
        <f>SUM(B80+B48+B42+B27+B81)</f>
        <v>933</v>
      </c>
      <c r="C86" s="156">
        <f>SUM(C80+C48+C42+C27+C81)</f>
        <v>13278</v>
      </c>
    </row>
    <row r="87" spans="1:3" ht="15.75" x14ac:dyDescent="0.25">
      <c r="A87" s="29" t="s">
        <v>616</v>
      </c>
      <c r="B87" s="150"/>
      <c r="C87" s="151"/>
    </row>
    <row r="88" spans="1:3" ht="15.75" x14ac:dyDescent="0.25">
      <c r="A88" s="153" t="s">
        <v>617</v>
      </c>
      <c r="B88" s="152">
        <v>439</v>
      </c>
      <c r="C88" s="151">
        <v>439</v>
      </c>
    </row>
    <row r="89" spans="1:3" ht="15.75" x14ac:dyDescent="0.25">
      <c r="A89" s="153" t="s">
        <v>618</v>
      </c>
      <c r="B89" s="152"/>
      <c r="C89" s="151"/>
    </row>
    <row r="90" spans="1:3" ht="15.75" x14ac:dyDescent="0.25">
      <c r="A90" s="153" t="s">
        <v>619</v>
      </c>
      <c r="B90" s="152">
        <v>343</v>
      </c>
      <c r="C90" s="151">
        <v>343</v>
      </c>
    </row>
    <row r="91" spans="1:3" ht="15.75" x14ac:dyDescent="0.25">
      <c r="A91" s="153" t="s">
        <v>620</v>
      </c>
      <c r="B91" s="152">
        <v>-2982</v>
      </c>
      <c r="C91" s="151">
        <v>-868</v>
      </c>
    </row>
    <row r="92" spans="1:3" ht="15.75" x14ac:dyDescent="0.25">
      <c r="A92" s="153" t="s">
        <v>621</v>
      </c>
      <c r="B92" s="152">
        <v>-1399</v>
      </c>
      <c r="C92" s="151"/>
    </row>
    <row r="93" spans="1:3" ht="15.75" x14ac:dyDescent="0.25">
      <c r="A93" s="153" t="s">
        <v>622</v>
      </c>
      <c r="B93" s="152"/>
      <c r="C93" s="151">
        <v>3291</v>
      </c>
    </row>
    <row r="94" spans="1:3" ht="15.75" x14ac:dyDescent="0.25">
      <c r="A94" s="154" t="s">
        <v>623</v>
      </c>
      <c r="B94" s="155">
        <f>SUM(B88:B93)</f>
        <v>-3599</v>
      </c>
      <c r="C94" s="155">
        <f>SUM(C88:C93)</f>
        <v>3205</v>
      </c>
    </row>
    <row r="95" spans="1:3" ht="15.75" x14ac:dyDescent="0.25">
      <c r="A95" s="153" t="s">
        <v>624</v>
      </c>
      <c r="B95" s="152">
        <v>0</v>
      </c>
      <c r="C95" s="151">
        <v>3467</v>
      </c>
    </row>
    <row r="96" spans="1:3" ht="31.5" x14ac:dyDescent="0.25">
      <c r="A96" s="153" t="s">
        <v>625</v>
      </c>
      <c r="B96" s="152"/>
      <c r="C96" s="151">
        <v>974</v>
      </c>
    </row>
    <row r="97" spans="1:3" ht="15.75" x14ac:dyDescent="0.25">
      <c r="A97" s="153" t="s">
        <v>626</v>
      </c>
      <c r="B97" s="152">
        <v>98</v>
      </c>
      <c r="C97" s="151">
        <v>128</v>
      </c>
    </row>
    <row r="98" spans="1:3" ht="31.5" x14ac:dyDescent="0.25">
      <c r="A98" s="153" t="s">
        <v>627</v>
      </c>
      <c r="B98" s="152"/>
      <c r="C98" s="151"/>
    </row>
    <row r="99" spans="1:3" ht="31.5" x14ac:dyDescent="0.25">
      <c r="A99" s="153" t="s">
        <v>628</v>
      </c>
      <c r="B99" s="152"/>
      <c r="C99" s="151"/>
    </row>
    <row r="100" spans="1:3" ht="15.75" x14ac:dyDescent="0.25">
      <c r="A100" s="153" t="s">
        <v>629</v>
      </c>
      <c r="B100" s="152"/>
      <c r="C100" s="151"/>
    </row>
    <row r="101" spans="1:3" ht="15.75" x14ac:dyDescent="0.25">
      <c r="A101" s="153" t="s">
        <v>630</v>
      </c>
      <c r="B101" s="152"/>
      <c r="C101" s="151"/>
    </row>
    <row r="102" spans="1:3" ht="31.5" x14ac:dyDescent="0.25">
      <c r="A102" s="153" t="s">
        <v>631</v>
      </c>
      <c r="B102" s="152"/>
      <c r="C102" s="151"/>
    </row>
    <row r="103" spans="1:3" ht="15.75" x14ac:dyDescent="0.25">
      <c r="A103" s="153" t="s">
        <v>632</v>
      </c>
      <c r="B103" s="152"/>
      <c r="C103" s="151"/>
    </row>
    <row r="104" spans="1:3" ht="15.75" x14ac:dyDescent="0.25">
      <c r="A104" s="154" t="s">
        <v>633</v>
      </c>
      <c r="B104" s="155">
        <f>SUM(B95:B103)</f>
        <v>98</v>
      </c>
      <c r="C104" s="155">
        <f>SUM(C95:C103)</f>
        <v>4569</v>
      </c>
    </row>
    <row r="105" spans="1:3" ht="31.5" x14ac:dyDescent="0.25">
      <c r="A105" s="153" t="s">
        <v>634</v>
      </c>
      <c r="B105" s="152">
        <v>0</v>
      </c>
      <c r="C105" s="151"/>
    </row>
    <row r="106" spans="1:3" ht="31.5" x14ac:dyDescent="0.25">
      <c r="A106" s="153" t="s">
        <v>635</v>
      </c>
      <c r="B106" s="152"/>
      <c r="C106" s="151"/>
    </row>
    <row r="107" spans="1:3" ht="15.75" x14ac:dyDescent="0.25">
      <c r="A107" s="153" t="s">
        <v>636</v>
      </c>
      <c r="B107" s="152"/>
      <c r="C107" s="151"/>
    </row>
    <row r="108" spans="1:3" ht="31.5" x14ac:dyDescent="0.25">
      <c r="A108" s="153" t="s">
        <v>637</v>
      </c>
      <c r="B108" s="152"/>
      <c r="C108" s="151"/>
    </row>
    <row r="109" spans="1:3" ht="31.5" x14ac:dyDescent="0.25">
      <c r="A109" s="153" t="s">
        <v>638</v>
      </c>
      <c r="B109" s="152"/>
      <c r="C109" s="151"/>
    </row>
    <row r="110" spans="1:3" ht="15.75" x14ac:dyDescent="0.25">
      <c r="A110" s="153" t="s">
        <v>639</v>
      </c>
      <c r="B110" s="152"/>
      <c r="C110" s="151"/>
    </row>
    <row r="111" spans="1:3" ht="15.75" x14ac:dyDescent="0.25">
      <c r="A111" s="153" t="s">
        <v>640</v>
      </c>
      <c r="B111" s="152"/>
      <c r="C111" s="151"/>
    </row>
    <row r="112" spans="1:3" ht="31.5" x14ac:dyDescent="0.25">
      <c r="A112" s="153" t="s">
        <v>641</v>
      </c>
      <c r="B112" s="152"/>
      <c r="C112" s="151"/>
    </row>
    <row r="113" spans="1:3" ht="31.5" x14ac:dyDescent="0.25">
      <c r="A113" s="153" t="s">
        <v>642</v>
      </c>
      <c r="B113" s="152"/>
      <c r="C113" s="151"/>
    </row>
    <row r="114" spans="1:3" ht="15.75" x14ac:dyDescent="0.25">
      <c r="A114" s="154" t="s">
        <v>643</v>
      </c>
      <c r="B114" s="155">
        <f>SUM(B105:B113)</f>
        <v>0</v>
      </c>
      <c r="C114" s="155">
        <f>SUM(C105:C113)</f>
        <v>0</v>
      </c>
    </row>
    <row r="115" spans="1:3" ht="15.75" x14ac:dyDescent="0.25">
      <c r="A115" s="153" t="s">
        <v>644</v>
      </c>
      <c r="B115" s="152"/>
      <c r="C115" s="151">
        <v>1070</v>
      </c>
    </row>
    <row r="116" spans="1:3" ht="15.75" x14ac:dyDescent="0.25">
      <c r="A116" s="153" t="s">
        <v>645</v>
      </c>
      <c r="B116" s="152"/>
      <c r="C116" s="151"/>
    </row>
    <row r="117" spans="1:3" ht="15.75" x14ac:dyDescent="0.25">
      <c r="A117" s="153" t="s">
        <v>646</v>
      </c>
      <c r="B117" s="152"/>
      <c r="C117" s="151"/>
    </row>
    <row r="118" spans="1:3" ht="15.75" x14ac:dyDescent="0.25">
      <c r="A118" s="153" t="s">
        <v>647</v>
      </c>
      <c r="B118" s="152"/>
      <c r="C118" s="151"/>
    </row>
    <row r="119" spans="1:3" ht="31.5" x14ac:dyDescent="0.25">
      <c r="A119" s="153" t="s">
        <v>648</v>
      </c>
      <c r="B119" s="152"/>
      <c r="C119" s="151"/>
    </row>
    <row r="120" spans="1:3" ht="31.5" x14ac:dyDescent="0.25">
      <c r="A120" s="153" t="s">
        <v>649</v>
      </c>
      <c r="B120" s="152"/>
      <c r="C120" s="151"/>
    </row>
    <row r="121" spans="1:3" ht="31.5" x14ac:dyDescent="0.25">
      <c r="A121" s="153" t="s">
        <v>650</v>
      </c>
      <c r="B121" s="152"/>
      <c r="C121" s="151"/>
    </row>
    <row r="122" spans="1:3" ht="15.75" x14ac:dyDescent="0.25">
      <c r="A122" s="153" t="s">
        <v>651</v>
      </c>
      <c r="B122" s="152"/>
      <c r="C122" s="151"/>
    </row>
    <row r="123" spans="1:3" ht="15.75" x14ac:dyDescent="0.25">
      <c r="A123" s="154" t="s">
        <v>652</v>
      </c>
      <c r="B123" s="155">
        <f>SUM(B115:B122)</f>
        <v>0</v>
      </c>
      <c r="C123" s="155">
        <f>SUM(C115:C122)</f>
        <v>1070</v>
      </c>
    </row>
    <row r="124" spans="1:3" ht="15.75" x14ac:dyDescent="0.25">
      <c r="A124" s="154" t="s">
        <v>653</v>
      </c>
      <c r="B124" s="155">
        <f>SUM(B104+B114+B123)</f>
        <v>98</v>
      </c>
      <c r="C124" s="155">
        <f>SUM(C104+C114+C123)</f>
        <v>5639</v>
      </c>
    </row>
    <row r="125" spans="1:3" ht="31.5" x14ac:dyDescent="0.25">
      <c r="A125" s="154" t="s">
        <v>654</v>
      </c>
      <c r="B125" s="155"/>
      <c r="C125" s="151"/>
    </row>
    <row r="126" spans="1:3" ht="15.75" x14ac:dyDescent="0.25">
      <c r="A126" s="153" t="s">
        <v>655</v>
      </c>
      <c r="B126" s="152"/>
      <c r="C126" s="151"/>
    </row>
    <row r="127" spans="1:3" ht="15.75" x14ac:dyDescent="0.25">
      <c r="A127" s="153" t="s">
        <v>656</v>
      </c>
      <c r="B127" s="152">
        <v>4434</v>
      </c>
      <c r="C127" s="151">
        <v>4434</v>
      </c>
    </row>
    <row r="128" spans="1:3" ht="15.75" x14ac:dyDescent="0.25">
      <c r="A128" s="153" t="s">
        <v>657</v>
      </c>
      <c r="B128" s="152"/>
      <c r="C128" s="151"/>
    </row>
    <row r="129" spans="1:3" ht="15.75" x14ac:dyDescent="0.25">
      <c r="A129" s="154" t="s">
        <v>658</v>
      </c>
      <c r="B129" s="155"/>
      <c r="C129" s="155"/>
    </row>
    <row r="130" spans="1:3" ht="15.75" x14ac:dyDescent="0.25">
      <c r="A130" s="29" t="s">
        <v>659</v>
      </c>
      <c r="B130" s="156">
        <f>+B129+B125+B124+B94+B127</f>
        <v>933</v>
      </c>
      <c r="C130" s="156">
        <f>+C129+C125+C124+C94+C127</f>
        <v>13278</v>
      </c>
    </row>
  </sheetData>
  <mergeCells count="2">
    <mergeCell ref="A3:C3"/>
    <mergeCell ref="A5:C5"/>
  </mergeCells>
  <pageMargins left="0.70866141732283472" right="0.70866141732283472" top="0.74803149606299213" bottom="0.74803149606299213" header="0.31496062992125984" footer="0.31496062992125984"/>
  <pageSetup paperSize="9" scale="71" fitToHeight="3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workbookViewId="0">
      <selection activeCell="B6" sqref="B6"/>
    </sheetView>
  </sheetViews>
  <sheetFormatPr defaultRowHeight="15" x14ac:dyDescent="0.25"/>
  <cols>
    <col min="1" max="1" width="73.5703125" bestFit="1" customWidth="1"/>
    <col min="2" max="4" width="12.42578125" bestFit="1" customWidth="1"/>
    <col min="5" max="5" width="15.140625" bestFit="1" customWidth="1"/>
    <col min="6" max="8" width="12.42578125" bestFit="1" customWidth="1"/>
  </cols>
  <sheetData>
    <row r="1" spans="1:8" s="175" customFormat="1" ht="15.75" x14ac:dyDescent="0.25">
      <c r="A1" s="175" t="s">
        <v>0</v>
      </c>
      <c r="F1" s="216" t="s">
        <v>692</v>
      </c>
      <c r="G1" s="216"/>
      <c r="H1" s="216"/>
    </row>
    <row r="2" spans="1:8" x14ac:dyDescent="0.25">
      <c r="E2" s="157"/>
    </row>
    <row r="3" spans="1:8" x14ac:dyDescent="0.25">
      <c r="E3" s="157"/>
    </row>
    <row r="4" spans="1:8" x14ac:dyDescent="0.25">
      <c r="E4" s="157"/>
    </row>
    <row r="5" spans="1:8" ht="18.75" x14ac:dyDescent="0.3">
      <c r="A5" s="214" t="s">
        <v>434</v>
      </c>
      <c r="B5" s="214"/>
      <c r="C5" s="214"/>
      <c r="D5" s="214"/>
      <c r="E5" s="214"/>
      <c r="F5" s="214"/>
      <c r="G5" s="214"/>
      <c r="H5" s="214"/>
    </row>
    <row r="6" spans="1:8" x14ac:dyDescent="0.25">
      <c r="E6" s="157"/>
    </row>
    <row r="7" spans="1:8" ht="18.75" x14ac:dyDescent="0.3">
      <c r="A7" s="215" t="s">
        <v>660</v>
      </c>
      <c r="B7" s="215"/>
      <c r="C7" s="215"/>
      <c r="D7" s="215"/>
      <c r="E7" s="215"/>
      <c r="F7" s="215"/>
      <c r="G7" s="215"/>
      <c r="H7" s="215"/>
    </row>
    <row r="8" spans="1:8" x14ac:dyDescent="0.25">
      <c r="A8" s="158"/>
      <c r="B8" s="158"/>
      <c r="C8" s="158"/>
      <c r="D8" s="158"/>
      <c r="E8" s="159"/>
      <c r="F8" s="158"/>
      <c r="G8" s="158"/>
      <c r="H8" s="158"/>
    </row>
    <row r="9" spans="1:8" ht="45" x14ac:dyDescent="0.25">
      <c r="A9" s="160"/>
      <c r="B9" s="161" t="s">
        <v>661</v>
      </c>
      <c r="C9" s="161" t="s">
        <v>662</v>
      </c>
      <c r="D9" s="161" t="s">
        <v>663</v>
      </c>
      <c r="E9" s="162" t="s">
        <v>431</v>
      </c>
      <c r="F9" s="161" t="s">
        <v>664</v>
      </c>
      <c r="G9" s="161" t="s">
        <v>665</v>
      </c>
      <c r="H9" s="161" t="s">
        <v>666</v>
      </c>
    </row>
    <row r="10" spans="1:8" x14ac:dyDescent="0.25">
      <c r="A10" s="163" t="s">
        <v>667</v>
      </c>
      <c r="B10" s="164">
        <v>42752331</v>
      </c>
      <c r="C10" s="164">
        <v>50975293</v>
      </c>
      <c r="D10" s="164">
        <v>47465464</v>
      </c>
      <c r="E10" s="165">
        <v>46814196</v>
      </c>
      <c r="F10" s="164">
        <f>+E10*1.05</f>
        <v>49154905.800000004</v>
      </c>
      <c r="G10" s="164">
        <f>+F10*1.05</f>
        <v>51612651.090000004</v>
      </c>
      <c r="H10" s="164">
        <f>+G10*1.05</f>
        <v>54193283.64450001</v>
      </c>
    </row>
    <row r="11" spans="1:8" x14ac:dyDescent="0.25">
      <c r="A11" s="163" t="s">
        <v>668</v>
      </c>
      <c r="B11" s="164">
        <v>9559237</v>
      </c>
      <c r="C11" s="164">
        <v>12129428</v>
      </c>
      <c r="D11" s="164">
        <v>10846933</v>
      </c>
      <c r="E11" s="165">
        <v>10846933</v>
      </c>
      <c r="F11" s="164">
        <f t="shared" ref="F11:H30" si="0">+E11*1.05</f>
        <v>11389279.65</v>
      </c>
      <c r="G11" s="164">
        <f t="shared" si="0"/>
        <v>11958743.6325</v>
      </c>
      <c r="H11" s="164">
        <f t="shared" si="0"/>
        <v>12556680.814125001</v>
      </c>
    </row>
    <row r="12" spans="1:8" x14ac:dyDescent="0.25">
      <c r="A12" s="163" t="s">
        <v>669</v>
      </c>
      <c r="B12" s="164">
        <v>16202800</v>
      </c>
      <c r="C12" s="164">
        <v>18132352</v>
      </c>
      <c r="D12" s="164">
        <v>15999061</v>
      </c>
      <c r="E12" s="165">
        <v>15722621</v>
      </c>
      <c r="F12" s="164">
        <f t="shared" si="0"/>
        <v>16508752.050000001</v>
      </c>
      <c r="G12" s="164">
        <f t="shared" si="0"/>
        <v>17334189.6525</v>
      </c>
      <c r="H12" s="164"/>
    </row>
    <row r="13" spans="1:8" x14ac:dyDescent="0.25">
      <c r="A13" s="163" t="s">
        <v>670</v>
      </c>
      <c r="B13" s="164">
        <v>0</v>
      </c>
      <c r="C13" s="164">
        <v>0</v>
      </c>
      <c r="D13" s="164">
        <v>0</v>
      </c>
      <c r="E13" s="165">
        <v>0</v>
      </c>
      <c r="F13" s="164">
        <f t="shared" si="0"/>
        <v>0</v>
      </c>
      <c r="G13" s="164">
        <f t="shared" si="0"/>
        <v>0</v>
      </c>
      <c r="H13" s="164">
        <f t="shared" si="0"/>
        <v>0</v>
      </c>
    </row>
    <row r="14" spans="1:8" x14ac:dyDescent="0.25">
      <c r="A14" s="163" t="s">
        <v>671</v>
      </c>
      <c r="B14" s="164">
        <v>0</v>
      </c>
      <c r="C14" s="164">
        <v>0</v>
      </c>
      <c r="D14" s="164">
        <v>0</v>
      </c>
      <c r="E14" s="165">
        <v>0</v>
      </c>
      <c r="F14" s="164">
        <f t="shared" si="0"/>
        <v>0</v>
      </c>
      <c r="G14" s="164">
        <f t="shared" si="0"/>
        <v>0</v>
      </c>
      <c r="H14" s="164">
        <f t="shared" si="0"/>
        <v>0</v>
      </c>
    </row>
    <row r="15" spans="1:8" x14ac:dyDescent="0.25">
      <c r="A15" s="163" t="s">
        <v>672</v>
      </c>
      <c r="B15" s="164">
        <v>0</v>
      </c>
      <c r="C15" s="164">
        <v>136990</v>
      </c>
      <c r="D15" s="164">
        <v>76195</v>
      </c>
      <c r="E15" s="165">
        <v>76195</v>
      </c>
      <c r="F15" s="164">
        <f t="shared" si="0"/>
        <v>80004.75</v>
      </c>
      <c r="G15" s="164">
        <f t="shared" si="0"/>
        <v>84004.987500000003</v>
      </c>
      <c r="H15" s="164">
        <f t="shared" si="0"/>
        <v>88205.236875000002</v>
      </c>
    </row>
    <row r="16" spans="1:8" x14ac:dyDescent="0.25">
      <c r="A16" s="163" t="s">
        <v>673</v>
      </c>
      <c r="B16" s="164">
        <v>4947263</v>
      </c>
      <c r="C16" s="164">
        <v>4947263</v>
      </c>
      <c r="D16" s="164">
        <v>0</v>
      </c>
      <c r="E16" s="165">
        <v>0</v>
      </c>
      <c r="F16" s="164">
        <f t="shared" si="0"/>
        <v>0</v>
      </c>
      <c r="G16" s="164">
        <f t="shared" si="0"/>
        <v>0</v>
      </c>
      <c r="H16" s="164">
        <f t="shared" si="0"/>
        <v>0</v>
      </c>
    </row>
    <row r="17" spans="1:8" x14ac:dyDescent="0.25">
      <c r="A17" s="163" t="s">
        <v>674</v>
      </c>
      <c r="B17" s="164">
        <v>0</v>
      </c>
      <c r="C17" s="164">
        <v>0</v>
      </c>
      <c r="D17" s="164">
        <v>0</v>
      </c>
      <c r="E17" s="165">
        <v>0</v>
      </c>
      <c r="F17" s="164">
        <f t="shared" si="0"/>
        <v>0</v>
      </c>
      <c r="G17" s="164">
        <f t="shared" si="0"/>
        <v>0</v>
      </c>
      <c r="H17" s="164">
        <f t="shared" si="0"/>
        <v>0</v>
      </c>
    </row>
    <row r="18" spans="1:8" x14ac:dyDescent="0.25">
      <c r="A18" s="166" t="s">
        <v>675</v>
      </c>
      <c r="B18" s="167">
        <f>SUM(B10:B17)</f>
        <v>73461631</v>
      </c>
      <c r="C18" s="167">
        <f t="shared" ref="C18:E18" si="1">SUM(C10:C17)</f>
        <v>86321326</v>
      </c>
      <c r="D18" s="167">
        <f t="shared" si="1"/>
        <v>74387653</v>
      </c>
      <c r="E18" s="168">
        <f t="shared" si="1"/>
        <v>73459945</v>
      </c>
      <c r="F18" s="167">
        <f t="shared" si="0"/>
        <v>77132942.25</v>
      </c>
      <c r="G18" s="167">
        <f t="shared" si="0"/>
        <v>80989589.362499997</v>
      </c>
      <c r="H18" s="167">
        <f t="shared" si="0"/>
        <v>85039068.830624998</v>
      </c>
    </row>
    <row r="19" spans="1:8" x14ac:dyDescent="0.25">
      <c r="A19" s="169" t="s">
        <v>676</v>
      </c>
      <c r="B19" s="164">
        <v>0</v>
      </c>
      <c r="C19" s="164">
        <v>0</v>
      </c>
      <c r="D19" s="164">
        <v>0</v>
      </c>
      <c r="E19" s="165">
        <v>0</v>
      </c>
      <c r="F19" s="164">
        <f t="shared" si="0"/>
        <v>0</v>
      </c>
      <c r="G19" s="164">
        <f t="shared" si="0"/>
        <v>0</v>
      </c>
      <c r="H19" s="164">
        <f t="shared" si="0"/>
        <v>0</v>
      </c>
    </row>
    <row r="20" spans="1:8" ht="15.75" x14ac:dyDescent="0.25">
      <c r="A20" s="166" t="s">
        <v>677</v>
      </c>
      <c r="B20" s="167">
        <f>SUM(B18:B19)</f>
        <v>73461631</v>
      </c>
      <c r="C20" s="167">
        <f>SUM(C18:C19)</f>
        <v>86321326</v>
      </c>
      <c r="D20" s="167">
        <f t="shared" ref="D20" si="2">SUM(D18:D19)</f>
        <v>74387653</v>
      </c>
      <c r="E20" s="170">
        <f t="shared" ref="E20" si="3">+E18+E19</f>
        <v>73459945</v>
      </c>
      <c r="F20" s="167">
        <f t="shared" si="0"/>
        <v>77132942.25</v>
      </c>
      <c r="G20" s="167">
        <f t="shared" si="0"/>
        <v>80989589.362499997</v>
      </c>
      <c r="H20" s="167">
        <f t="shared" si="0"/>
        <v>85039068.830624998</v>
      </c>
    </row>
    <row r="21" spans="1:8" x14ac:dyDescent="0.25">
      <c r="A21" s="163" t="s">
        <v>678</v>
      </c>
      <c r="B21" s="164">
        <v>0</v>
      </c>
      <c r="C21" s="164">
        <v>0</v>
      </c>
      <c r="D21" s="164">
        <v>0</v>
      </c>
      <c r="E21" s="165">
        <v>0</v>
      </c>
      <c r="F21" s="164">
        <f t="shared" si="0"/>
        <v>0</v>
      </c>
      <c r="G21" s="164">
        <f t="shared" si="0"/>
        <v>0</v>
      </c>
      <c r="H21" s="164">
        <f t="shared" si="0"/>
        <v>0</v>
      </c>
    </row>
    <row r="22" spans="1:8" x14ac:dyDescent="0.25">
      <c r="A22" s="163" t="s">
        <v>679</v>
      </c>
      <c r="B22" s="164">
        <v>0</v>
      </c>
      <c r="C22" s="164">
        <v>0</v>
      </c>
      <c r="D22" s="164">
        <v>0</v>
      </c>
      <c r="E22" s="165">
        <v>0</v>
      </c>
      <c r="F22" s="164">
        <f t="shared" si="0"/>
        <v>0</v>
      </c>
      <c r="G22" s="164">
        <f t="shared" si="0"/>
        <v>0</v>
      </c>
      <c r="H22" s="164">
        <f t="shared" si="0"/>
        <v>0</v>
      </c>
    </row>
    <row r="23" spans="1:8" x14ac:dyDescent="0.25">
      <c r="A23" s="163" t="s">
        <v>680</v>
      </c>
      <c r="B23" s="164">
        <v>0</v>
      </c>
      <c r="C23" s="164">
        <v>0</v>
      </c>
      <c r="D23" s="164">
        <v>0</v>
      </c>
      <c r="E23" s="165">
        <v>0</v>
      </c>
      <c r="F23" s="164">
        <f t="shared" si="0"/>
        <v>0</v>
      </c>
      <c r="G23" s="164">
        <f t="shared" si="0"/>
        <v>0</v>
      </c>
      <c r="H23" s="164">
        <f t="shared" si="0"/>
        <v>0</v>
      </c>
    </row>
    <row r="24" spans="1:8" x14ac:dyDescent="0.25">
      <c r="A24" s="163" t="s">
        <v>681</v>
      </c>
      <c r="B24" s="164">
        <v>11740000</v>
      </c>
      <c r="C24" s="164">
        <v>17968886</v>
      </c>
      <c r="D24" s="164">
        <v>11031022</v>
      </c>
      <c r="E24" s="165">
        <v>10540240</v>
      </c>
      <c r="F24" s="164">
        <f t="shared" si="0"/>
        <v>11067252</v>
      </c>
      <c r="G24" s="164">
        <f t="shared" si="0"/>
        <v>11620614.6</v>
      </c>
      <c r="H24" s="164">
        <f t="shared" si="0"/>
        <v>12201645.33</v>
      </c>
    </row>
    <row r="25" spans="1:8" x14ac:dyDescent="0.25">
      <c r="A25" s="163" t="s">
        <v>682</v>
      </c>
      <c r="B25" s="164">
        <v>0</v>
      </c>
      <c r="C25" s="164">
        <v>0</v>
      </c>
      <c r="D25" s="164">
        <v>0</v>
      </c>
      <c r="E25" s="165">
        <v>0</v>
      </c>
      <c r="F25" s="164">
        <f t="shared" si="0"/>
        <v>0</v>
      </c>
      <c r="G25" s="164">
        <f t="shared" si="0"/>
        <v>0</v>
      </c>
      <c r="H25" s="164">
        <f t="shared" si="0"/>
        <v>0</v>
      </c>
    </row>
    <row r="26" spans="1:8" x14ac:dyDescent="0.25">
      <c r="A26" s="163" t="s">
        <v>683</v>
      </c>
      <c r="B26" s="164">
        <v>0</v>
      </c>
      <c r="C26" s="164">
        <v>0</v>
      </c>
      <c r="D26" s="164">
        <v>200014</v>
      </c>
      <c r="E26" s="165">
        <v>200000</v>
      </c>
      <c r="F26" s="164">
        <f t="shared" si="0"/>
        <v>210000</v>
      </c>
      <c r="G26" s="164">
        <f t="shared" si="0"/>
        <v>220500</v>
      </c>
      <c r="H26" s="164">
        <f t="shared" si="0"/>
        <v>231525</v>
      </c>
    </row>
    <row r="27" spans="1:8" x14ac:dyDescent="0.25">
      <c r="A27" s="163" t="s">
        <v>684</v>
      </c>
      <c r="B27" s="164">
        <v>0</v>
      </c>
      <c r="C27" s="164">
        <v>0</v>
      </c>
      <c r="D27" s="164">
        <v>0</v>
      </c>
      <c r="E27" s="165">
        <v>0</v>
      </c>
      <c r="F27" s="164">
        <f t="shared" si="0"/>
        <v>0</v>
      </c>
      <c r="G27" s="164">
        <f t="shared" si="0"/>
        <v>0</v>
      </c>
      <c r="H27" s="164">
        <f t="shared" si="0"/>
        <v>0</v>
      </c>
    </row>
    <row r="28" spans="1:8" x14ac:dyDescent="0.25">
      <c r="A28" s="166" t="s">
        <v>685</v>
      </c>
      <c r="B28" s="167">
        <f>SUM(B21:B27)</f>
        <v>11740000</v>
      </c>
      <c r="C28" s="167">
        <f t="shared" ref="C28:E28" si="4">SUM(C21:C27)</f>
        <v>17968886</v>
      </c>
      <c r="D28" s="167">
        <f t="shared" si="4"/>
        <v>11231036</v>
      </c>
      <c r="E28" s="168">
        <f t="shared" si="4"/>
        <v>10740240</v>
      </c>
      <c r="F28" s="167">
        <f t="shared" si="0"/>
        <v>11277252</v>
      </c>
      <c r="G28" s="167">
        <f t="shared" si="0"/>
        <v>11841114.6</v>
      </c>
      <c r="H28" s="167">
        <f t="shared" si="0"/>
        <v>12433170.33</v>
      </c>
    </row>
    <row r="29" spans="1:8" x14ac:dyDescent="0.25">
      <c r="A29" s="169" t="s">
        <v>686</v>
      </c>
      <c r="B29" s="164">
        <v>61721631</v>
      </c>
      <c r="C29" s="164">
        <v>68352440</v>
      </c>
      <c r="D29" s="164">
        <v>63156617</v>
      </c>
      <c r="E29" s="165">
        <v>62913700</v>
      </c>
      <c r="F29" s="164">
        <f t="shared" si="0"/>
        <v>66059385</v>
      </c>
      <c r="G29" s="164">
        <f t="shared" si="0"/>
        <v>69362354.25</v>
      </c>
      <c r="H29" s="164">
        <f t="shared" si="0"/>
        <v>72830471.962500006</v>
      </c>
    </row>
    <row r="30" spans="1:8" ht="15.75" x14ac:dyDescent="0.25">
      <c r="A30" s="166" t="s">
        <v>687</v>
      </c>
      <c r="B30" s="167">
        <f>SUM(B28:B29)</f>
        <v>73461631</v>
      </c>
      <c r="C30" s="167">
        <f>SUM(C28:C29)</f>
        <v>86321326</v>
      </c>
      <c r="D30" s="167">
        <f t="shared" ref="D30" si="5">SUM(D28:D29)</f>
        <v>74387653</v>
      </c>
      <c r="E30" s="170">
        <f t="shared" ref="E30" si="6">+E28+E29</f>
        <v>73653940</v>
      </c>
      <c r="F30" s="167">
        <f t="shared" si="0"/>
        <v>77336637</v>
      </c>
      <c r="G30" s="167">
        <f t="shared" si="0"/>
        <v>81203468.850000009</v>
      </c>
      <c r="H30" s="167">
        <f t="shared" si="0"/>
        <v>85263642.292500019</v>
      </c>
    </row>
    <row r="31" spans="1:8" x14ac:dyDescent="0.25">
      <c r="A31" s="158"/>
      <c r="B31" s="158"/>
      <c r="C31" s="158"/>
      <c r="D31" s="158"/>
      <c r="E31" s="171"/>
      <c r="F31" s="158"/>
      <c r="G31" s="158"/>
      <c r="H31" s="158"/>
    </row>
  </sheetData>
  <mergeCells count="3">
    <mergeCell ref="A5:H5"/>
    <mergeCell ref="A7:H7"/>
    <mergeCell ref="F1:H1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15sz. Kiemelt kiadás és bevétel</vt:lpstr>
      <vt:lpstr>16.sz Bevételek</vt:lpstr>
      <vt:lpstr>17.sz Kiadások</vt:lpstr>
      <vt:lpstr>18.sz. Műk és felh. ei.</vt:lpstr>
      <vt:lpstr>19.sz létszám</vt:lpstr>
      <vt:lpstr>20.sz pénzmaradvány</vt:lpstr>
      <vt:lpstr>21.sz eredménykimutatás</vt:lpstr>
      <vt:lpstr>22.sz mérleg</vt:lpstr>
      <vt:lpstr>23.sz gördülő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cp:lastPrinted>2018-06-01T10:00:57Z</cp:lastPrinted>
  <dcterms:created xsi:type="dcterms:W3CDTF">2018-05-30T07:35:38Z</dcterms:created>
  <dcterms:modified xsi:type="dcterms:W3CDTF">2018-06-04T11:43:57Z</dcterms:modified>
</cp:coreProperties>
</file>